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autoCompressPictures="0"/>
  <mc:AlternateContent xmlns:mc="http://schemas.openxmlformats.org/markup-compatibility/2006">
    <mc:Choice Requires="x15">
      <x15ac:absPath xmlns:x15ac="http://schemas.microsoft.com/office/spreadsheetml/2010/11/ac" url="https://d.docs.live.net/3dcde44372802166/Documents/CDKC/AA BC - CDKC/Club Championship/2024/"/>
    </mc:Choice>
  </mc:AlternateContent>
  <xr:revisionPtr revIDLastSave="0" documentId="8_{A84D8F54-2934-47BF-A107-7E8690D37645}" xr6:coauthVersionLast="47" xr6:coauthVersionMax="47" xr10:uidLastSave="{00000000-0000-0000-0000-000000000000}"/>
  <workbookProtection workbookAlgorithmName="SHA-512" workbookHashValue="9t8UncVdf6/Nwqjn+zNYES7uxo2F2MSovA6PMm9z0C5FVcjAanmzRdUTMfmYMo0rZpEeeMv1rjwByiQD5h/DVw==" workbookSaltValue="aPTo03nWWKAtYdSXk63Pfw==" workbookSpinCount="100000" lockStructure="1"/>
  <bookViews>
    <workbookView xWindow="-120" yWindow="-120" windowWidth="20730" windowHeight="11040" tabRatio="914" firstSheet="1" activeTab="12" xr2:uid="{00000000-000D-0000-FFFF-FFFF00000000}"/>
  </bookViews>
  <sheets>
    <sheet name="Instructions" sheetId="44" state="hidden"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state="hidden" r:id="rId10"/>
    <sheet name="4SSH" sheetId="30" state="hidden" r:id="rId11"/>
    <sheet name="4SSSH" sheetId="41" state="hidden" r:id="rId12"/>
    <sheet name="Senior_Performance_Light" sheetId="7" r:id="rId13"/>
    <sheet name="Senior_Performance_Heavy" sheetId="51" r:id="rId14"/>
    <sheet name="Senior Performance Masters" sheetId="34" state="hidden" r:id="rId15"/>
    <sheet name="TAG_RESTRICTED_LIGHT" sheetId="28" r:id="rId16"/>
    <sheet name="TAG_RESTRICTED_HEAVY" sheetId="40" r:id="rId17"/>
    <sheet name="TAG_LIGHT" sheetId="35" r:id="rId18"/>
    <sheet name="TAG_HEAVY" sheetId="29"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R1'!$A$1:$E$100</definedName>
    <definedName name="_xlnm._FilterDatabase" localSheetId="23" hidden="1">'Member list R2'!$A$1:$D$106</definedName>
    <definedName name="_xlnm._FilterDatabase" localSheetId="24" hidden="1">'Member list R3'!$A$1:$D$441</definedName>
    <definedName name="_xlnm._FilterDatabase" localSheetId="25" hidden="1">'Member list R4'!$A$1:$D$401</definedName>
    <definedName name="_xlnm._FilterDatabase" localSheetId="26" hidden="1">'Member list R5'!$A$1:$D$420</definedName>
    <definedName name="_xlnm._FilterDatabase" localSheetId="2" hidden="1">Novice!$A$5:$J$84</definedName>
    <definedName name="_xlnm._FilterDatabase" localSheetId="4" hidden="1">'Novice &amp; Rookie CLUB CHAMP'!$A$5:$J$85</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CHAMP'!$A$1:$M$48</definedName>
    <definedName name="_xlnm.Print_Area" localSheetId="6">Junior_Heavy!$A$1:$N$17</definedName>
    <definedName name="_xlnm.Print_Area" localSheetId="5">Junior_Light!$A$1:$M$22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CHAMP'!$A$1:$M$213</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1" l="1"/>
  <c r="D6" i="31"/>
  <c r="D7" i="31"/>
  <c r="D6" i="24"/>
  <c r="D18" i="24"/>
  <c r="D19" i="24"/>
  <c r="D26" i="24"/>
  <c r="D37" i="24"/>
  <c r="D43" i="24"/>
  <c r="D48" i="24"/>
  <c r="D56" i="24"/>
  <c r="D70" i="24"/>
  <c r="C48" i="24"/>
  <c r="T94" i="40"/>
  <c r="S94" i="40"/>
  <c r="T123" i="28"/>
  <c r="S123" i="28"/>
  <c r="J7" i="5"/>
  <c r="D6" i="5"/>
  <c r="D7" i="5"/>
  <c r="D6" i="42"/>
  <c r="D7" i="42"/>
  <c r="D8"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D57" i="42"/>
  <c r="D58" i="42"/>
  <c r="D59" i="42"/>
  <c r="D60" i="42"/>
  <c r="D61" i="42"/>
  <c r="D62" i="42"/>
  <c r="D63" i="42"/>
  <c r="D64" i="42"/>
  <c r="D65" i="42"/>
  <c r="D66" i="42"/>
  <c r="D67" i="42"/>
  <c r="D68" i="42"/>
  <c r="D69" i="42"/>
  <c r="D70" i="42"/>
  <c r="D71" i="42"/>
  <c r="D72" i="42"/>
  <c r="D73" i="42"/>
  <c r="D74" i="42"/>
  <c r="D75" i="42"/>
  <c r="D76" i="42"/>
  <c r="D77" i="42"/>
  <c r="D78" i="42"/>
  <c r="D79" i="42"/>
  <c r="D80" i="42"/>
  <c r="D81" i="42"/>
  <c r="D82" i="42"/>
  <c r="D83" i="42"/>
  <c r="D84" i="42"/>
  <c r="J7" i="3"/>
  <c r="D7" i="3" s="1"/>
  <c r="D6" i="3"/>
  <c r="T104" i="5"/>
  <c r="S104" i="5"/>
  <c r="T102" i="5"/>
  <c r="S102" i="5"/>
  <c r="D312" i="48"/>
  <c r="D196" i="48"/>
  <c r="D234" i="48"/>
  <c r="D309" i="48"/>
  <c r="D253" i="48"/>
  <c r="D89" i="48"/>
  <c r="T93" i="35"/>
  <c r="S93" i="35"/>
  <c r="D12" i="31"/>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T101" i="7"/>
  <c r="S101" i="7"/>
  <c r="T100" i="7"/>
  <c r="S100" i="7"/>
  <c r="T99" i="7"/>
  <c r="S99" i="7"/>
  <c r="T98" i="7"/>
  <c r="S98" i="7"/>
  <c r="T97" i="7"/>
  <c r="S97" i="7"/>
  <c r="T96" i="7"/>
  <c r="S96" i="7"/>
  <c r="T95" i="7"/>
  <c r="S95" i="7"/>
  <c r="T94" i="7"/>
  <c r="S94" i="7"/>
  <c r="T93" i="7"/>
  <c r="S93" i="7"/>
  <c r="T102" i="3"/>
  <c r="S102" i="3"/>
  <c r="T108" i="42"/>
  <c r="S108" i="42"/>
  <c r="T103" i="42"/>
  <c r="S103" i="42"/>
  <c r="T102" i="42"/>
  <c r="S102" i="42"/>
  <c r="T101" i="42"/>
  <c r="S101" i="42"/>
  <c r="T98" i="42"/>
  <c r="S98" i="42"/>
  <c r="T97" i="42"/>
  <c r="S97" i="42"/>
  <c r="T95" i="42"/>
  <c r="S95" i="42"/>
  <c r="T98" i="9"/>
  <c r="S98" i="9"/>
  <c r="J7" i="9"/>
  <c r="J8" i="9"/>
  <c r="T94" i="5"/>
  <c r="S94" i="5"/>
  <c r="T125" i="5"/>
  <c r="S125" i="5"/>
  <c r="D28" i="23"/>
  <c r="D27" i="23"/>
  <c r="D22" i="23"/>
  <c r="C37" i="24"/>
  <c r="C19" i="24"/>
  <c r="C6" i="24"/>
  <c r="L106" i="7"/>
  <c r="K106" i="7"/>
  <c r="L105" i="7"/>
  <c r="K105" i="7"/>
  <c r="L103" i="7"/>
  <c r="K103" i="7"/>
  <c r="C12" i="31"/>
  <c r="P106" i="42"/>
  <c r="O106" i="42"/>
  <c r="D317" i="47"/>
  <c r="D318" i="47"/>
  <c r="D353" i="47"/>
  <c r="D48" i="47"/>
  <c r="D39" i="47"/>
  <c r="D378" i="47"/>
  <c r="D396" i="47"/>
  <c r="D392" i="47"/>
  <c r="D203" i="47"/>
  <c r="D100" i="47"/>
  <c r="D178" i="47"/>
  <c r="D46" i="47"/>
  <c r="D397" i="47"/>
  <c r="D414" i="47"/>
  <c r="D24" i="47"/>
  <c r="D49" i="47"/>
  <c r="D70" i="47"/>
  <c r="D108" i="47"/>
  <c r="D109" i="47"/>
  <c r="D401" i="47"/>
  <c r="D220" i="47"/>
  <c r="D44" i="47"/>
  <c r="D45" i="47"/>
  <c r="D187" i="47"/>
  <c r="D77" i="47"/>
  <c r="D58" i="47"/>
  <c r="D8" i="47"/>
  <c r="D278" i="47"/>
  <c r="D332" i="47"/>
  <c r="D221" i="47"/>
  <c r="D222" i="47"/>
  <c r="D133" i="47"/>
  <c r="D120" i="47"/>
  <c r="D375" i="47"/>
  <c r="D376" i="47"/>
  <c r="D237" i="47"/>
  <c r="D78" i="47"/>
  <c r="D79" i="47"/>
  <c r="D242" i="47"/>
  <c r="D243" i="47"/>
  <c r="D88" i="47"/>
  <c r="D89" i="47"/>
  <c r="D90" i="47"/>
  <c r="D91" i="47"/>
  <c r="D440" i="47"/>
  <c r="D275" i="47"/>
  <c r="D74" i="47"/>
  <c r="D310" i="47"/>
  <c r="D224" i="47"/>
  <c r="D125" i="47"/>
  <c r="D126" i="47"/>
  <c r="D127" i="47"/>
  <c r="D136" i="47"/>
  <c r="D76" i="47"/>
  <c r="D33" i="47"/>
  <c r="D170" i="47"/>
  <c r="D171" i="47"/>
  <c r="D172" i="47"/>
  <c r="D134" i="47"/>
  <c r="D240" i="47"/>
  <c r="D241" i="47"/>
  <c r="D113" i="47"/>
  <c r="L102" i="42"/>
  <c r="K102" i="42"/>
  <c r="D60" i="47"/>
  <c r="D61" i="47"/>
  <c r="D62" i="47"/>
  <c r="D387" i="47"/>
  <c r="D266" i="47"/>
  <c r="D267" i="47"/>
  <c r="D268" i="47"/>
  <c r="D393" i="47"/>
  <c r="D331" i="47"/>
  <c r="D384" i="47"/>
  <c r="D193" i="47"/>
  <c r="D194" i="47"/>
  <c r="D334" i="47"/>
  <c r="D335" i="47"/>
  <c r="D336" i="47"/>
  <c r="D337" i="47"/>
  <c r="D341" i="47"/>
  <c r="D342" i="47"/>
  <c r="D115" i="47"/>
  <c r="D346" i="47"/>
  <c r="D116" i="47"/>
  <c r="D117" i="47"/>
  <c r="D272" i="47"/>
  <c r="D273" i="47"/>
  <c r="D274" i="47"/>
  <c r="D441" i="47"/>
  <c r="D415" i="47"/>
  <c r="D416" i="47"/>
  <c r="D417" i="47"/>
  <c r="D349" i="47"/>
  <c r="D350" i="47"/>
  <c r="D351" i="47"/>
  <c r="D164" i="47"/>
  <c r="D165" i="47"/>
  <c r="D383" i="47"/>
  <c r="D47" i="47"/>
  <c r="D391" i="47"/>
  <c r="D197" i="47"/>
  <c r="D363" i="47"/>
  <c r="D364" i="47"/>
  <c r="D150" i="47"/>
  <c r="D29" i="47"/>
  <c r="D30" i="47"/>
  <c r="D101" i="47"/>
  <c r="D102" i="47"/>
  <c r="D408" i="47"/>
  <c r="D207" i="47"/>
  <c r="D21" i="47"/>
  <c r="D354" i="47"/>
  <c r="D355" i="47"/>
  <c r="D356" i="47"/>
  <c r="D314" i="47"/>
  <c r="D315" i="47"/>
  <c r="D12" i="47"/>
  <c r="D151" i="47"/>
  <c r="D5" i="47"/>
  <c r="D430" i="47"/>
  <c r="D431" i="47"/>
  <c r="D374" i="47"/>
  <c r="D432" i="47"/>
  <c r="D156" i="47"/>
  <c r="D157" i="47"/>
  <c r="D23" i="47"/>
  <c r="D192" i="47"/>
  <c r="D388" i="47"/>
  <c r="D400" i="47"/>
  <c r="D9" i="47"/>
  <c r="D10" i="47"/>
  <c r="D11" i="47"/>
  <c r="D135" i="47"/>
  <c r="D4" i="47"/>
  <c r="D86" i="47"/>
  <c r="D87" i="47"/>
  <c r="D96" i="47"/>
  <c r="D97" i="47"/>
  <c r="D80" i="47"/>
  <c r="D252" i="47"/>
  <c r="D322" i="47"/>
  <c r="D323" i="47"/>
  <c r="D425" i="47"/>
  <c r="D426" i="47"/>
  <c r="D269" i="47"/>
  <c r="D260" i="47"/>
  <c r="D261" i="47"/>
  <c r="D262" i="47"/>
  <c r="D98" i="47"/>
  <c r="D389" i="47"/>
  <c r="D390" i="47"/>
  <c r="D360" i="47"/>
  <c r="D286" i="47"/>
  <c r="D361" i="47"/>
  <c r="D287" i="47"/>
  <c r="D362" i="47"/>
  <c r="D299" i="47"/>
  <c r="D300" i="47"/>
  <c r="D301" i="47"/>
  <c r="D295" i="47"/>
  <c r="D296" i="47"/>
  <c r="D439" i="47"/>
  <c r="D290" i="47"/>
  <c r="D291" i="47"/>
  <c r="D292" i="47"/>
  <c r="D293" i="47"/>
  <c r="D195" i="47"/>
  <c r="D196" i="47"/>
  <c r="D305" i="47"/>
  <c r="D303" i="47"/>
  <c r="D304" i="47"/>
  <c r="D347" i="47"/>
  <c r="D348" i="47"/>
  <c r="D103" i="47"/>
  <c r="D104" i="47"/>
  <c r="D215" i="47"/>
  <c r="D105" i="47"/>
  <c r="D106" i="47"/>
  <c r="D216" i="47"/>
  <c r="D37" i="47"/>
  <c r="D43" i="47"/>
  <c r="D71" i="47"/>
  <c r="D422" i="47"/>
  <c r="D423" i="47"/>
  <c r="D276" i="47"/>
  <c r="D277" i="47"/>
  <c r="D66" i="47"/>
  <c r="D67" i="47"/>
  <c r="D2" i="47"/>
  <c r="D3" i="47"/>
  <c r="D339" i="47"/>
  <c r="D340" i="47"/>
  <c r="D198" i="47"/>
  <c r="D161" i="47"/>
  <c r="D162" i="47"/>
  <c r="D163" i="47"/>
  <c r="D279" i="47"/>
  <c r="D59" i="47"/>
  <c r="D130" i="47"/>
  <c r="D357" i="47"/>
  <c r="D264" i="47"/>
  <c r="D265" i="47"/>
  <c r="D435" i="47"/>
  <c r="D418" i="47"/>
  <c r="D419" i="47"/>
  <c r="D420" i="47"/>
  <c r="D36" i="47"/>
  <c r="D51" i="47"/>
  <c r="D223" i="47"/>
  <c r="D327" i="47"/>
  <c r="D328" i="47"/>
  <c r="D284" i="47"/>
  <c r="D191" i="47"/>
  <c r="D18" i="47"/>
  <c r="D302" i="47"/>
  <c r="D110" i="47"/>
  <c r="D111" i="47"/>
  <c r="D107" i="47"/>
  <c r="D38" i="47"/>
  <c r="D121" i="47"/>
  <c r="D338" i="47"/>
  <c r="D394" i="47"/>
  <c r="D235" i="47"/>
  <c r="D271" i="47"/>
  <c r="D168" i="47"/>
  <c r="D180" i="47"/>
  <c r="D181" i="47"/>
  <c r="D226" i="47"/>
  <c r="D230" i="47"/>
  <c r="D231" i="47"/>
  <c r="D232" i="47"/>
  <c r="D395" i="47"/>
  <c r="D6" i="47"/>
  <c r="D52" i="47"/>
  <c r="D63" i="47"/>
  <c r="D307" i="47"/>
  <c r="D433" i="47"/>
  <c r="D50" i="47"/>
  <c r="D236" i="47"/>
  <c r="D436" i="47"/>
  <c r="D437" i="47"/>
  <c r="D239" i="47"/>
  <c r="D118" i="47"/>
  <c r="D119" i="47"/>
  <c r="D324" i="47"/>
  <c r="D325" i="47"/>
  <c r="D326" i="47"/>
  <c r="D128" i="47"/>
  <c r="D129" i="47"/>
  <c r="D404" i="47"/>
  <c r="D413" i="47"/>
  <c r="D202" i="47"/>
  <c r="D214" i="47"/>
  <c r="D19" i="47"/>
  <c r="D20" i="47"/>
  <c r="D213" i="47"/>
  <c r="D166" i="47"/>
  <c r="D218" i="47"/>
  <c r="D167" i="47"/>
  <c r="D124" i="47"/>
  <c r="D81" i="47"/>
  <c r="D82" i="47"/>
  <c r="D83" i="47"/>
  <c r="D84" i="47"/>
  <c r="D55" i="47"/>
  <c r="D368" i="47"/>
  <c r="D85" i="47"/>
  <c r="D370" i="47"/>
  <c r="D369" i="47"/>
  <c r="D263" i="47"/>
  <c r="D114" i="47"/>
  <c r="D183" i="47"/>
  <c r="D184" i="47"/>
  <c r="D185" i="47"/>
  <c r="D186" i="47"/>
  <c r="D25" i="47"/>
  <c r="D53" i="47"/>
  <c r="D54" i="47"/>
  <c r="D312" i="47"/>
  <c r="D173" i="47"/>
  <c r="D7" i="47"/>
  <c r="D13" i="47"/>
  <c r="D14" i="47"/>
  <c r="D182" i="47"/>
  <c r="D41" i="47"/>
  <c r="D42" i="47"/>
  <c r="D142" i="47"/>
  <c r="D143" i="47"/>
  <c r="D313" i="47"/>
  <c r="D144" i="47"/>
  <c r="D145" i="47"/>
  <c r="D316" i="47"/>
  <c r="D343" i="47"/>
  <c r="D367" i="47"/>
  <c r="D308" i="47"/>
  <c r="D345" i="47"/>
  <c r="D424" i="47"/>
  <c r="D95" i="47"/>
  <c r="D373" i="47"/>
  <c r="D72" i="47"/>
  <c r="D379" i="47"/>
  <c r="D333" i="47"/>
  <c r="D306" i="47"/>
  <c r="D377" i="47"/>
  <c r="D434" i="47"/>
  <c r="D258" i="47"/>
  <c r="D68" i="47"/>
  <c r="D131" i="47"/>
  <c r="D248" i="47"/>
  <c r="D249" i="47"/>
  <c r="D31" i="47"/>
  <c r="D210" i="47"/>
  <c r="D211" i="47"/>
  <c r="D289" i="47"/>
  <c r="D409" i="47"/>
  <c r="D358" i="47"/>
  <c r="D188" i="47"/>
  <c r="D189" i="47"/>
  <c r="D410" i="47"/>
  <c r="D201" i="47"/>
  <c r="D244" i="47"/>
  <c r="D32" i="47"/>
  <c r="D200" i="47"/>
  <c r="D147" i="47"/>
  <c r="D407" i="47"/>
  <c r="D381" i="47"/>
  <c r="D319" i="47"/>
  <c r="D320" i="47"/>
  <c r="D285" i="47"/>
  <c r="D160" i="47"/>
  <c r="D280" i="47"/>
  <c r="D309" i="47"/>
  <c r="D148" i="47"/>
  <c r="D69" i="47"/>
  <c r="D330" i="47"/>
  <c r="D57" i="47"/>
  <c r="D429" i="47"/>
  <c r="D99" i="47"/>
  <c r="D92" i="47"/>
  <c r="D352" i="47"/>
  <c r="D176" i="47"/>
  <c r="D245" i="47"/>
  <c r="D246" i="47"/>
  <c r="D227" i="47"/>
  <c r="D228" i="47"/>
  <c r="D421" i="47"/>
  <c r="D382" i="47"/>
  <c r="D122" i="47"/>
  <c r="D212" i="47"/>
  <c r="D311" i="47"/>
  <c r="D297" i="47"/>
  <c r="D298" i="47"/>
  <c r="D17" i="47"/>
  <c r="D253" i="47"/>
  <c r="D257" i="47"/>
  <c r="D398" i="47"/>
  <c r="D329" i="47"/>
  <c r="D175" i="47"/>
  <c r="D56" i="47"/>
  <c r="D428" i="47"/>
  <c r="D219" i="47"/>
  <c r="D138" i="47"/>
  <c r="D139" i="47"/>
  <c r="D344" i="47"/>
  <c r="D256" i="47"/>
  <c r="D405" i="47"/>
  <c r="D406" i="47"/>
  <c r="D281" i="47"/>
  <c r="D282" i="47"/>
  <c r="D73" i="47"/>
  <c r="D146" i="47"/>
  <c r="D254" i="47"/>
  <c r="D255" i="47"/>
  <c r="D438" i="47"/>
  <c r="D403" i="47"/>
  <c r="D35" i="47"/>
  <c r="D209" i="47"/>
  <c r="D250" i="47"/>
  <c r="D294" i="47"/>
  <c r="D385" i="47"/>
  <c r="D386" i="47"/>
  <c r="D359" i="47"/>
  <c r="D412" i="47"/>
  <c r="D371" i="47"/>
  <c r="D380" i="47"/>
  <c r="D132" i="47"/>
  <c r="D238" i="47"/>
  <c r="D411" i="47"/>
  <c r="D225" i="47"/>
  <c r="D372" i="47"/>
  <c r="D140" i="47"/>
  <c r="D427" i="47"/>
  <c r="D174" i="47"/>
  <c r="D94" i="47"/>
  <c r="D28" i="47"/>
  <c r="D152" i="47"/>
  <c r="D26" i="47"/>
  <c r="D247" i="47"/>
  <c r="D179" i="47"/>
  <c r="D190" i="47"/>
  <c r="D259" i="47"/>
  <c r="D177" i="47"/>
  <c r="D283" i="47"/>
  <c r="D169" i="47"/>
  <c r="D112" i="47"/>
  <c r="D123" i="47"/>
  <c r="D93" i="47"/>
  <c r="D402" i="47"/>
  <c r="D40" i="47"/>
  <c r="D365" i="47"/>
  <c r="D366" i="47"/>
  <c r="D217" i="47"/>
  <c r="D15" i="47"/>
  <c r="D199" i="47"/>
  <c r="D159" i="47"/>
  <c r="D153" i="47"/>
  <c r="D154" i="47"/>
  <c r="D155" i="47"/>
  <c r="D75" i="47"/>
  <c r="D64" i="47"/>
  <c r="D65" i="47"/>
  <c r="D229" i="47"/>
  <c r="D137" i="47"/>
  <c r="D399" i="47"/>
  <c r="D158" i="47"/>
  <c r="D233" i="47"/>
  <c r="D34" i="47"/>
  <c r="D270" i="47"/>
  <c r="D234" i="47"/>
  <c r="D22" i="47"/>
  <c r="D288" i="47"/>
  <c r="D16" i="47"/>
  <c r="D321" i="47"/>
  <c r="D251" i="47"/>
  <c r="D204" i="47"/>
  <c r="D27" i="47"/>
  <c r="D208" i="47"/>
  <c r="D141" i="47"/>
  <c r="D149" i="47"/>
  <c r="D205" i="47"/>
  <c r="D206" i="47"/>
  <c r="P95" i="28"/>
  <c r="O95" i="28"/>
  <c r="P108" i="42"/>
  <c r="O108" i="42"/>
  <c r="P107" i="42"/>
  <c r="O107" i="42"/>
  <c r="P105" i="42"/>
  <c r="O105" i="42"/>
  <c r="P101" i="42"/>
  <c r="O101" i="42"/>
  <c r="P96" i="42"/>
  <c r="O96" i="42"/>
  <c r="P95" i="42"/>
  <c r="O95" i="42"/>
  <c r="P99" i="3"/>
  <c r="O99" i="3"/>
  <c r="P97" i="3"/>
  <c r="O97" i="3"/>
  <c r="P96" i="3"/>
  <c r="O96" i="3"/>
  <c r="P93" i="3"/>
  <c r="O93" i="3"/>
  <c r="P101" i="28"/>
  <c r="O101" i="28"/>
  <c r="P100" i="28"/>
  <c r="O100" i="28"/>
  <c r="P93" i="35"/>
  <c r="O93" i="35"/>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6" i="29"/>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6" i="51"/>
  <c r="P96" i="7"/>
  <c r="O96" i="7"/>
  <c r="O99" i="7"/>
  <c r="P99" i="7"/>
  <c r="P93" i="7"/>
  <c r="O93" i="7"/>
  <c r="P100" i="5"/>
  <c r="O100" i="5"/>
  <c r="P95" i="5"/>
  <c r="O95" i="5"/>
  <c r="P102" i="42"/>
  <c r="O102" i="42"/>
  <c r="P124" i="42"/>
  <c r="O124" i="42"/>
  <c r="P101" i="3"/>
  <c r="O101" i="3"/>
  <c r="C18" i="24"/>
  <c r="C26" i="24"/>
  <c r="L93" i="29"/>
  <c r="K93" i="29"/>
  <c r="L94" i="40"/>
  <c r="K94" i="40"/>
  <c r="L95" i="28"/>
  <c r="K95" i="28"/>
  <c r="C22" i="23"/>
  <c r="C27" i="23"/>
  <c r="C28" i="23"/>
  <c r="G16" i="9"/>
  <c r="G18"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17" i="5"/>
  <c r="G20" i="5"/>
  <c r="G18" i="5"/>
  <c r="G22" i="5"/>
  <c r="G23" i="5"/>
  <c r="G24"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D150" i="46"/>
  <c r="D114" i="46"/>
  <c r="D75" i="46"/>
  <c r="D76" i="46"/>
  <c r="D77" i="46"/>
  <c r="D51" i="46"/>
  <c r="D347" i="46"/>
  <c r="D78" i="46"/>
  <c r="D348" i="46"/>
  <c r="D238" i="46"/>
  <c r="D103" i="46"/>
  <c r="D165" i="46"/>
  <c r="D166" i="46"/>
  <c r="D167" i="46"/>
  <c r="D168" i="46"/>
  <c r="D22" i="46"/>
  <c r="D48" i="46"/>
  <c r="D49" i="46"/>
  <c r="D294" i="46"/>
  <c r="D155" i="46"/>
  <c r="D7" i="46"/>
  <c r="D13" i="46"/>
  <c r="D164" i="46"/>
  <c r="D36" i="46"/>
  <c r="D37" i="46"/>
  <c r="D128" i="46"/>
  <c r="D129" i="46"/>
  <c r="D295" i="46"/>
  <c r="D298" i="46"/>
  <c r="D299" i="46"/>
  <c r="D300" i="46"/>
  <c r="D334" i="46"/>
  <c r="D34" i="46"/>
  <c r="D355" i="46"/>
  <c r="D373" i="46"/>
  <c r="D369" i="46"/>
  <c r="D183" i="46"/>
  <c r="D92" i="46"/>
  <c r="D160" i="46"/>
  <c r="D39" i="46"/>
  <c r="A21" i="23"/>
  <c r="A23" i="31"/>
  <c r="H96" i="35"/>
  <c r="G96" i="35"/>
  <c r="H95" i="35"/>
  <c r="G95" i="35"/>
  <c r="H100" i="28"/>
  <c r="G100" i="28"/>
  <c r="H97" i="28"/>
  <c r="G97" i="28"/>
  <c r="H98" i="7"/>
  <c r="G98" i="7"/>
  <c r="H97" i="7"/>
  <c r="G97" i="7"/>
  <c r="H93" i="7"/>
  <c r="G93" i="7"/>
  <c r="H102" i="3"/>
  <c r="G102" i="3"/>
  <c r="H101" i="3"/>
  <c r="G101" i="3"/>
  <c r="H105" i="42"/>
  <c r="G105" i="42"/>
  <c r="H102" i="42"/>
  <c r="G102" i="42"/>
  <c r="H93" i="42"/>
  <c r="G93" i="42"/>
  <c r="D75" i="45"/>
  <c r="D35" i="45"/>
  <c r="D4" i="45"/>
  <c r="D180" i="45"/>
  <c r="D218" i="45"/>
  <c r="D231" i="45"/>
  <c r="D17" i="45"/>
  <c r="D320" i="45"/>
  <c r="D116" i="45"/>
  <c r="D108" i="45"/>
  <c r="D276" i="45"/>
  <c r="D358" i="45"/>
  <c r="D323" i="45"/>
  <c r="D310" i="45"/>
  <c r="D277" i="45"/>
  <c r="D397" i="45"/>
  <c r="D57" i="45"/>
  <c r="D189" i="45"/>
  <c r="D240" i="45"/>
  <c r="D399" i="45"/>
  <c r="D193" i="45"/>
  <c r="D318" i="45"/>
  <c r="D400" i="45"/>
  <c r="D206" i="45"/>
  <c r="D419" i="45"/>
  <c r="D167" i="45"/>
  <c r="D428" i="45"/>
  <c r="D313" i="45"/>
  <c r="D273" i="45"/>
  <c r="D371" i="45"/>
  <c r="D83" i="45"/>
  <c r="D229" i="45"/>
  <c r="D64" i="45"/>
  <c r="D333" i="45"/>
  <c r="D298" i="45"/>
  <c r="D236" i="45"/>
  <c r="D200" i="45"/>
  <c r="D415" i="45"/>
  <c r="D234" i="45"/>
  <c r="D113" i="45"/>
  <c r="D32" i="45"/>
  <c r="D156" i="45"/>
  <c r="D60" i="45"/>
  <c r="D59" i="45"/>
  <c r="D46" i="45"/>
  <c r="D149" i="45"/>
  <c r="D354" i="45"/>
  <c r="D293" i="45"/>
  <c r="D94" i="45"/>
  <c r="D278" i="45"/>
  <c r="D128" i="45"/>
  <c r="D186" i="45"/>
  <c r="D243" i="45"/>
  <c r="D98" i="45"/>
  <c r="D319" i="45"/>
  <c r="D239" i="45"/>
  <c r="D173" i="45"/>
  <c r="D334" i="45"/>
  <c r="D44" i="45"/>
  <c r="D274" i="45"/>
  <c r="D398" i="45"/>
  <c r="D158" i="45"/>
  <c r="D40" i="45"/>
  <c r="D381" i="45"/>
  <c r="D25" i="45"/>
  <c r="D126" i="45"/>
  <c r="D224" i="45"/>
  <c r="D375" i="45"/>
  <c r="D269" i="45"/>
  <c r="D31" i="45"/>
  <c r="D124" i="45"/>
  <c r="D191" i="45"/>
  <c r="D372" i="45"/>
  <c r="D198" i="45"/>
  <c r="D338" i="45"/>
  <c r="D330" i="45"/>
  <c r="D42" i="45"/>
  <c r="D355" i="45"/>
  <c r="D285" i="45"/>
  <c r="D392" i="45"/>
  <c r="D8" i="45"/>
  <c r="D68" i="45"/>
  <c r="D339" i="45"/>
  <c r="D385" i="45"/>
  <c r="D423" i="45"/>
  <c r="D272" i="45"/>
  <c r="D146" i="45"/>
  <c r="D120" i="45"/>
  <c r="D402" i="45"/>
  <c r="D123" i="45"/>
  <c r="D207" i="45"/>
  <c r="D291" i="45"/>
  <c r="D15" i="45"/>
  <c r="D343" i="45"/>
  <c r="D162" i="45"/>
  <c r="D391" i="45"/>
  <c r="D393" i="45"/>
  <c r="D211" i="45"/>
  <c r="D329" i="45"/>
  <c r="D245" i="45"/>
  <c r="D53" i="45"/>
  <c r="D142" i="45"/>
  <c r="D157" i="45"/>
  <c r="D89" i="45"/>
  <c r="D267" i="45"/>
  <c r="D259" i="45"/>
  <c r="D395" i="45"/>
  <c r="D421" i="45"/>
  <c r="D192" i="45"/>
  <c r="D135" i="45"/>
  <c r="D404" i="45"/>
  <c r="D41" i="45"/>
  <c r="D407" i="45"/>
  <c r="D27" i="45"/>
  <c r="D2" i="45"/>
  <c r="D416" i="45"/>
  <c r="D6" i="45"/>
  <c r="D170" i="45"/>
  <c r="D409" i="45"/>
  <c r="D288" i="45"/>
  <c r="D254" i="45"/>
  <c r="D194" i="45"/>
  <c r="D131" i="45"/>
  <c r="D386" i="45"/>
  <c r="D101" i="45"/>
  <c r="D270" i="45"/>
  <c r="D18" i="45"/>
  <c r="D107" i="45"/>
  <c r="D408" i="45"/>
  <c r="D73" i="45"/>
  <c r="D16" i="45"/>
  <c r="D315" i="45"/>
  <c r="D181" i="45"/>
  <c r="D256" i="45"/>
  <c r="D331" i="45"/>
  <c r="D77" i="45"/>
  <c r="D182" i="45"/>
  <c r="D345" i="45"/>
  <c r="D136" i="45"/>
  <c r="D346" i="45"/>
  <c r="D197" i="45"/>
  <c r="D115" i="45"/>
  <c r="D228" i="45"/>
  <c r="D82" i="45"/>
  <c r="D352" i="45"/>
  <c r="D26" i="45"/>
  <c r="D3" i="45"/>
  <c r="D396" i="45"/>
  <c r="D134" i="45"/>
  <c r="D55" i="45"/>
  <c r="D309" i="45"/>
  <c r="D196" i="45"/>
  <c r="D422" i="45"/>
  <c r="D175" i="45"/>
  <c r="D430" i="45"/>
  <c r="D221" i="45"/>
  <c r="D406" i="45"/>
  <c r="D67" i="45"/>
  <c r="D414" i="45"/>
  <c r="D328" i="45"/>
  <c r="D132" i="45"/>
  <c r="D299" i="45"/>
  <c r="D237" i="45"/>
  <c r="D248" i="45"/>
  <c r="D112" i="45"/>
  <c r="D30" i="45"/>
  <c r="D138" i="45"/>
  <c r="D279" i="45"/>
  <c r="D321" i="45"/>
  <c r="D290" i="45"/>
  <c r="D100" i="45"/>
  <c r="D260" i="45"/>
  <c r="D86" i="45"/>
  <c r="D417" i="45"/>
  <c r="D308" i="45"/>
  <c r="D195" i="45"/>
  <c r="D11" i="45"/>
  <c r="D22" i="45"/>
  <c r="D312" i="45"/>
  <c r="D242" i="45"/>
  <c r="D43" i="45"/>
  <c r="D341" i="45"/>
  <c r="D184" i="45"/>
  <c r="D268" i="45"/>
  <c r="D99" i="45"/>
  <c r="D91" i="45"/>
  <c r="D249" i="45"/>
  <c r="D367" i="45"/>
  <c r="D88" i="45"/>
  <c r="D379" i="45"/>
  <c r="D33" i="45"/>
  <c r="D12" i="45"/>
  <c r="D151" i="45"/>
  <c r="D215" i="45"/>
  <c r="D332" i="45"/>
  <c r="D378" i="45"/>
  <c r="D84" i="45"/>
  <c r="D219" i="45"/>
  <c r="D10" i="45"/>
  <c r="D307" i="45"/>
  <c r="D143" i="45"/>
  <c r="D376" i="45"/>
  <c r="D233" i="45"/>
  <c r="D216" i="45"/>
  <c r="D204" i="45"/>
  <c r="D66" i="45"/>
  <c r="D105" i="45"/>
  <c r="D413" i="45"/>
  <c r="D349" i="45"/>
  <c r="D265" i="45"/>
  <c r="D205" i="45"/>
  <c r="D374" i="45"/>
  <c r="D390" i="45"/>
  <c r="D150" i="45"/>
  <c r="D324" i="45"/>
  <c r="D241" i="45"/>
  <c r="D382" i="45"/>
  <c r="D69" i="45"/>
  <c r="D76" i="45"/>
  <c r="D13" i="45"/>
  <c r="D292" i="45"/>
  <c r="D45" i="45"/>
  <c r="D106" i="45"/>
  <c r="D179" i="45"/>
  <c r="D63" i="45"/>
  <c r="D34" i="45"/>
  <c r="D5" i="45"/>
  <c r="D85" i="45"/>
  <c r="D19" i="45"/>
  <c r="D368" i="45"/>
  <c r="D369" i="45"/>
  <c r="D121" i="45"/>
  <c r="D90" i="45"/>
  <c r="D360" i="45"/>
  <c r="D111" i="45"/>
  <c r="D325" i="45"/>
  <c r="D258" i="45"/>
  <c r="D72" i="45"/>
  <c r="D301" i="45"/>
  <c r="D305" i="45"/>
  <c r="D21" i="45"/>
  <c r="D39" i="45"/>
  <c r="D37" i="45"/>
  <c r="D127" i="45"/>
  <c r="D20" i="45"/>
  <c r="D311" i="45"/>
  <c r="D141" i="45"/>
  <c r="D154" i="45"/>
  <c r="D172" i="45"/>
  <c r="D9" i="45"/>
  <c r="D54" i="45"/>
  <c r="D348" i="45"/>
  <c r="D222" i="45"/>
  <c r="D129" i="45"/>
  <c r="D125" i="45"/>
  <c r="D340" i="45"/>
  <c r="D176" i="45"/>
  <c r="D300" i="45"/>
  <c r="D190" i="45"/>
  <c r="D79" i="45"/>
  <c r="D47" i="45"/>
  <c r="D109" i="45"/>
  <c r="D97" i="45"/>
  <c r="D199" i="45"/>
  <c r="D303" i="45"/>
  <c r="D148" i="45"/>
  <c r="D425" i="45"/>
  <c r="D420" i="45"/>
  <c r="D261" i="45"/>
  <c r="D14" i="45"/>
  <c r="D271" i="45"/>
  <c r="D226" i="45"/>
  <c r="D93" i="45"/>
  <c r="D153" i="45"/>
  <c r="D114" i="45"/>
  <c r="D246" i="45"/>
  <c r="D220" i="45"/>
  <c r="D223" i="45"/>
  <c r="D165" i="45"/>
  <c r="D429" i="45"/>
  <c r="D71" i="45"/>
  <c r="D78" i="45"/>
  <c r="D316" i="45"/>
  <c r="D214" i="45"/>
  <c r="D102" i="45"/>
  <c r="D426" i="45"/>
  <c r="D137" i="45"/>
  <c r="D209" i="45"/>
  <c r="D255" i="45"/>
  <c r="D350" i="45"/>
  <c r="D225" i="45"/>
  <c r="D208" i="45"/>
  <c r="D160" i="45"/>
  <c r="D103" i="45"/>
  <c r="D185" i="45"/>
  <c r="D253" i="45"/>
  <c r="D351" i="45"/>
  <c r="D48" i="45"/>
  <c r="D81" i="45"/>
  <c r="D283" i="45"/>
  <c r="D38" i="45"/>
  <c r="D289" i="45"/>
  <c r="D294" i="45"/>
  <c r="D388" i="45"/>
  <c r="D70" i="45"/>
  <c r="D203" i="45"/>
  <c r="D389" i="45"/>
  <c r="D380" i="45"/>
  <c r="D119" i="45"/>
  <c r="D36" i="45"/>
  <c r="D168" i="45"/>
  <c r="D250" i="45"/>
  <c r="D357" i="45"/>
  <c r="D164" i="45"/>
  <c r="D383" i="45"/>
  <c r="D251" i="45"/>
  <c r="D87" i="45"/>
  <c r="D297" i="45"/>
  <c r="D336" i="45"/>
  <c r="D201" i="45"/>
  <c r="D227" i="45"/>
  <c r="D361" i="45"/>
  <c r="D257" i="45"/>
  <c r="D362" i="45"/>
  <c r="D98" i="28"/>
  <c r="C98" i="28"/>
  <c r="D96" i="28"/>
  <c r="C96" i="28"/>
  <c r="D97" i="7"/>
  <c r="C97" i="7"/>
  <c r="D96" i="7"/>
  <c r="C96" i="7"/>
  <c r="D95" i="7"/>
  <c r="C95" i="7"/>
  <c r="D94" i="7"/>
  <c r="C94" i="7"/>
  <c r="D101" i="3"/>
  <c r="C101" i="3"/>
  <c r="D100" i="35"/>
  <c r="C100" i="35"/>
  <c r="D99" i="35"/>
  <c r="C99" i="35"/>
  <c r="D186" i="43"/>
  <c r="D322" i="43"/>
  <c r="D364" i="43"/>
  <c r="D287" i="43"/>
  <c r="D389" i="43"/>
  <c r="D292" i="43"/>
  <c r="D382" i="43"/>
  <c r="D31" i="43"/>
  <c r="D370" i="43"/>
  <c r="D108" i="43"/>
  <c r="D289" i="43"/>
  <c r="D311" i="43"/>
  <c r="D375" i="43"/>
  <c r="D154" i="43"/>
  <c r="D319" i="43"/>
  <c r="D253" i="43"/>
  <c r="D149" i="43"/>
  <c r="D415" i="43"/>
  <c r="D172" i="43"/>
  <c r="D286" i="43"/>
  <c r="D218" i="43"/>
  <c r="D116" i="43"/>
  <c r="D102" i="43"/>
  <c r="D255" i="43"/>
  <c r="D416" i="43"/>
  <c r="D409" i="43"/>
  <c r="D244" i="43"/>
  <c r="D241" i="43"/>
  <c r="D169" i="43"/>
  <c r="D25" i="43"/>
  <c r="D153" i="43"/>
  <c r="D432" i="43"/>
  <c r="D195" i="43"/>
  <c r="D392" i="43"/>
  <c r="D355" i="43"/>
  <c r="D331" i="43"/>
  <c r="D140" i="43"/>
  <c r="D417" i="43"/>
  <c r="D371" i="43"/>
  <c r="D148" i="43"/>
  <c r="D279" i="43"/>
  <c r="D285" i="43"/>
  <c r="D369" i="43"/>
  <c r="D350" i="43"/>
  <c r="D269" i="43"/>
  <c r="D56" i="43"/>
  <c r="D165" i="43"/>
  <c r="D162" i="43"/>
  <c r="D405" i="43"/>
  <c r="D143" i="43"/>
  <c r="D60" i="43"/>
  <c r="D267" i="43"/>
  <c r="D227" i="43"/>
  <c r="D431" i="43"/>
  <c r="D185" i="43"/>
  <c r="D26" i="43"/>
  <c r="D156" i="43"/>
  <c r="D129" i="43"/>
  <c r="D68" i="43"/>
  <c r="D222" i="43"/>
  <c r="D173" i="43"/>
  <c r="D271" i="43"/>
  <c r="D53" i="43"/>
  <c r="D72" i="43"/>
  <c r="D175" i="43"/>
  <c r="D291" i="43"/>
  <c r="D426" i="43"/>
  <c r="D101" i="43"/>
  <c r="D132" i="43"/>
  <c r="D85" i="43"/>
  <c r="D342" i="43"/>
  <c r="D80" i="43"/>
  <c r="D39" i="43"/>
  <c r="D4" i="43"/>
  <c r="D188" i="43"/>
  <c r="D228" i="43"/>
  <c r="D240" i="43"/>
  <c r="D19" i="43"/>
  <c r="D325" i="43"/>
  <c r="D126" i="43"/>
  <c r="D113" i="43"/>
  <c r="D280" i="43"/>
  <c r="D365" i="43"/>
  <c r="D328" i="43"/>
  <c r="D315" i="43"/>
  <c r="D281" i="43"/>
  <c r="D401" i="43"/>
  <c r="D61" i="43"/>
  <c r="D197" i="43"/>
  <c r="D249" i="43"/>
  <c r="D403" i="43"/>
  <c r="D202" i="43"/>
  <c r="D323" i="43"/>
  <c r="D404" i="43"/>
  <c r="D216" i="43"/>
  <c r="D427" i="43"/>
  <c r="D174" i="43"/>
  <c r="D434" i="43"/>
  <c r="D318" i="43"/>
  <c r="D277" i="43"/>
  <c r="D376" i="43"/>
  <c r="D87" i="43"/>
  <c r="D238" i="43"/>
  <c r="D71" i="43"/>
  <c r="D338" i="43"/>
  <c r="D303" i="43"/>
  <c r="D245" i="43"/>
  <c r="D209" i="43"/>
  <c r="D423" i="43"/>
  <c r="D243" i="43"/>
  <c r="D122" i="43"/>
  <c r="D35" i="43"/>
  <c r="D166" i="43"/>
  <c r="D64" i="43"/>
  <c r="D63" i="43"/>
  <c r="D50" i="43"/>
  <c r="D159" i="43"/>
  <c r="D362" i="43"/>
  <c r="D298" i="43"/>
  <c r="D100" i="43"/>
  <c r="D282" i="43"/>
  <c r="D138" i="43"/>
  <c r="D194" i="43"/>
  <c r="D252" i="43"/>
  <c r="D104" i="43"/>
  <c r="D324" i="43"/>
  <c r="D248" i="43"/>
  <c r="D179" i="43"/>
  <c r="D339" i="43"/>
  <c r="D48" i="43"/>
  <c r="D278" i="43"/>
  <c r="D402" i="43"/>
  <c r="D168" i="43"/>
  <c r="D44" i="43"/>
  <c r="D387" i="43"/>
  <c r="D27" i="43"/>
  <c r="D136" i="43"/>
  <c r="D234" i="43"/>
  <c r="D380" i="43"/>
  <c r="D274" i="43"/>
  <c r="D34" i="43"/>
  <c r="D134" i="43"/>
  <c r="D200" i="43"/>
  <c r="D377" i="43"/>
  <c r="D207" i="43"/>
  <c r="D345" i="43"/>
  <c r="D335" i="43"/>
  <c r="D46" i="43"/>
  <c r="D363" i="43"/>
  <c r="D290" i="43"/>
  <c r="D396" i="43"/>
  <c r="D9" i="43"/>
  <c r="D75" i="43"/>
  <c r="D346" i="43"/>
  <c r="D390" i="43"/>
  <c r="D430" i="43"/>
  <c r="D276" i="43"/>
  <c r="D155" i="43"/>
  <c r="D130" i="43"/>
  <c r="D406" i="43"/>
  <c r="D133" i="43"/>
  <c r="D217" i="43"/>
  <c r="D296" i="43"/>
  <c r="D16" i="43"/>
  <c r="D351" i="43"/>
  <c r="D171" i="43"/>
  <c r="D395" i="43"/>
  <c r="D397" i="43"/>
  <c r="D220" i="43"/>
  <c r="D334" i="43"/>
  <c r="D254" i="43"/>
  <c r="D57" i="43"/>
  <c r="D151" i="43"/>
  <c r="D167" i="43"/>
  <c r="D93" i="43"/>
  <c r="D272" i="43"/>
  <c r="D265" i="43"/>
  <c r="D399" i="43"/>
  <c r="D428" i="43"/>
  <c r="D201" i="43"/>
  <c r="D145" i="43"/>
  <c r="D408" i="43"/>
  <c r="D45" i="43"/>
  <c r="D411" i="43"/>
  <c r="D30" i="43"/>
  <c r="D2" i="43"/>
  <c r="D424" i="43"/>
  <c r="D6" i="43"/>
  <c r="D176" i="43"/>
  <c r="D414" i="43"/>
  <c r="D293" i="43"/>
  <c r="D261" i="43"/>
  <c r="D203" i="43"/>
  <c r="D141" i="43"/>
  <c r="D391" i="43"/>
  <c r="D107" i="43"/>
  <c r="D275" i="43"/>
  <c r="D20" i="43"/>
  <c r="D112" i="43"/>
  <c r="D413" i="43"/>
  <c r="D78" i="43"/>
  <c r="D18" i="43"/>
  <c r="D321" i="43"/>
  <c r="D189" i="43"/>
  <c r="D263" i="43"/>
  <c r="D336" i="43"/>
  <c r="D83" i="43"/>
  <c r="D190" i="43"/>
  <c r="D354" i="43"/>
  <c r="D146" i="43"/>
  <c r="D206" i="43"/>
  <c r="D125" i="43"/>
  <c r="D237" i="43"/>
  <c r="D86" i="43"/>
  <c r="D360" i="43"/>
  <c r="D28" i="43"/>
  <c r="D3" i="43"/>
  <c r="D400" i="43"/>
  <c r="D144" i="43"/>
  <c r="D59" i="43"/>
  <c r="D314" i="43"/>
  <c r="D205" i="43"/>
  <c r="D429" i="43"/>
  <c r="D181" i="43"/>
  <c r="D435" i="43"/>
  <c r="D231" i="43"/>
  <c r="D410" i="43"/>
  <c r="D74" i="43"/>
  <c r="D422" i="43"/>
  <c r="D333" i="43"/>
  <c r="D142" i="43"/>
  <c r="D304" i="43"/>
  <c r="D246" i="43"/>
  <c r="D256" i="43"/>
  <c r="D121" i="43"/>
  <c r="D33" i="43"/>
  <c r="D147" i="43"/>
  <c r="D284" i="43"/>
  <c r="D326" i="43"/>
  <c r="D295" i="43"/>
  <c r="D106" i="43"/>
  <c r="D266" i="43"/>
  <c r="D90" i="43"/>
  <c r="D425" i="43"/>
  <c r="D313" i="43"/>
  <c r="D204" i="43"/>
  <c r="D13" i="43"/>
  <c r="D24" i="43"/>
  <c r="D317" i="43"/>
  <c r="D251" i="43"/>
  <c r="D47" i="43"/>
  <c r="D349" i="43"/>
  <c r="D193" i="43"/>
  <c r="D273" i="43"/>
  <c r="D105" i="43"/>
  <c r="D95" i="43"/>
  <c r="D257" i="43"/>
  <c r="D372" i="43"/>
  <c r="D92" i="43"/>
  <c r="D384" i="43"/>
  <c r="D37" i="43"/>
  <c r="D14" i="43"/>
  <c r="D161" i="43"/>
  <c r="D225" i="43"/>
  <c r="D337" i="43"/>
  <c r="D383" i="43"/>
  <c r="D88" i="43"/>
  <c r="D230" i="43"/>
  <c r="D11" i="43"/>
  <c r="D312" i="43"/>
  <c r="D152" i="43"/>
  <c r="D381" i="43"/>
  <c r="D242" i="43"/>
  <c r="D226" i="43"/>
  <c r="D213" i="43"/>
  <c r="D73" i="43"/>
  <c r="D110" i="43"/>
  <c r="D420" i="43"/>
  <c r="D357" i="43"/>
  <c r="D270" i="43"/>
  <c r="D215" i="43"/>
  <c r="D379" i="43"/>
  <c r="D394" i="43"/>
  <c r="D160" i="43"/>
  <c r="D329" i="43"/>
  <c r="D250" i="43"/>
  <c r="D388" i="43"/>
  <c r="D76" i="43"/>
  <c r="D81" i="43"/>
  <c r="D15" i="43"/>
  <c r="D297" i="43"/>
  <c r="D49" i="43"/>
  <c r="D111" i="43"/>
  <c r="D187" i="43"/>
  <c r="D70" i="43"/>
  <c r="D38" i="43"/>
  <c r="D5" i="43"/>
  <c r="D89" i="43"/>
  <c r="D21" i="43"/>
  <c r="D374" i="43"/>
  <c r="D131" i="43"/>
  <c r="D94" i="43"/>
  <c r="D368" i="43"/>
  <c r="D118" i="43"/>
  <c r="D330" i="43"/>
  <c r="D264" i="43"/>
  <c r="D23" i="43"/>
  <c r="D43" i="43"/>
  <c r="D41" i="43"/>
  <c r="D137" i="43"/>
  <c r="D22" i="43"/>
  <c r="D316" i="43"/>
  <c r="D150" i="43"/>
  <c r="D164" i="43"/>
  <c r="D8" i="43"/>
  <c r="D178" i="43"/>
  <c r="D10" i="43"/>
  <c r="D58" i="43"/>
  <c r="D356" i="43"/>
  <c r="D232" i="43"/>
  <c r="D139" i="43"/>
  <c r="D135" i="43"/>
  <c r="D348" i="43"/>
  <c r="D182" i="43"/>
  <c r="D305" i="43"/>
  <c r="D198" i="43"/>
  <c r="D84" i="43"/>
  <c r="D52" i="43"/>
  <c r="D115" i="43"/>
  <c r="D103" i="43"/>
  <c r="D158" i="43"/>
  <c r="B96" i="24"/>
  <c r="H96" i="24" s="1"/>
  <c r="A96"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C108" i="51"/>
  <c r="W98" i="51"/>
  <c r="V92" i="51"/>
  <c r="X134" i="51" s="1"/>
  <c r="R92" i="51"/>
  <c r="N92" i="51"/>
  <c r="P133" i="51" s="1"/>
  <c r="J92" i="51"/>
  <c r="L125" i="51" s="1"/>
  <c r="F92" i="51"/>
  <c r="H134" i="51" s="1"/>
  <c r="B92" i="51"/>
  <c r="D109" i="51" s="1"/>
  <c r="J84" i="51"/>
  <c r="I84" i="51"/>
  <c r="H84" i="51"/>
  <c r="G84" i="51"/>
  <c r="F84" i="51"/>
  <c r="E84" i="51"/>
  <c r="J83" i="51"/>
  <c r="I83" i="51"/>
  <c r="H83" i="51"/>
  <c r="G83" i="51"/>
  <c r="F83" i="51"/>
  <c r="E83" i="51"/>
  <c r="J82" i="51"/>
  <c r="I82" i="51"/>
  <c r="H82" i="51"/>
  <c r="G82" i="51"/>
  <c r="F82" i="51"/>
  <c r="E82" i="51"/>
  <c r="J81" i="51"/>
  <c r="I81" i="51"/>
  <c r="H81" i="51"/>
  <c r="G81" i="51"/>
  <c r="F81" i="51"/>
  <c r="E81" i="51"/>
  <c r="J80" i="51"/>
  <c r="I80" i="51"/>
  <c r="H80" i="51"/>
  <c r="G80" i="51"/>
  <c r="F80" i="51"/>
  <c r="E80" i="51"/>
  <c r="J79" i="51"/>
  <c r="I79" i="51"/>
  <c r="H79" i="51"/>
  <c r="G79" i="51"/>
  <c r="F79" i="51"/>
  <c r="E79" i="51"/>
  <c r="J78" i="51"/>
  <c r="I78" i="51"/>
  <c r="H78" i="51"/>
  <c r="G78" i="51"/>
  <c r="F78" i="51"/>
  <c r="E78" i="51"/>
  <c r="J77" i="51"/>
  <c r="I77" i="51"/>
  <c r="H77" i="51"/>
  <c r="G77" i="51"/>
  <c r="F77" i="51"/>
  <c r="E77" i="51"/>
  <c r="J76" i="51"/>
  <c r="I76" i="51"/>
  <c r="H76" i="51"/>
  <c r="G76" i="51"/>
  <c r="F76" i="51"/>
  <c r="E76" i="51"/>
  <c r="J75" i="51"/>
  <c r="I75" i="51"/>
  <c r="H75" i="51"/>
  <c r="G75" i="51"/>
  <c r="F75" i="51"/>
  <c r="E75" i="51"/>
  <c r="J74" i="51"/>
  <c r="I74" i="51"/>
  <c r="H74" i="51"/>
  <c r="G74" i="51"/>
  <c r="F74" i="51"/>
  <c r="E74" i="51"/>
  <c r="J73" i="51"/>
  <c r="I73" i="51"/>
  <c r="H73" i="51"/>
  <c r="G73" i="51"/>
  <c r="F73" i="51"/>
  <c r="E73" i="51"/>
  <c r="J72" i="51"/>
  <c r="I72" i="51"/>
  <c r="H72" i="51"/>
  <c r="G72" i="51"/>
  <c r="F72" i="51"/>
  <c r="E72" i="51"/>
  <c r="J71" i="51"/>
  <c r="I71" i="51"/>
  <c r="H71" i="51"/>
  <c r="G71" i="51"/>
  <c r="F71" i="51"/>
  <c r="E71" i="51"/>
  <c r="J70" i="51"/>
  <c r="I70" i="51"/>
  <c r="H70" i="51"/>
  <c r="G70" i="51"/>
  <c r="F70" i="51"/>
  <c r="E70" i="51"/>
  <c r="J69" i="51"/>
  <c r="I69" i="51"/>
  <c r="H69" i="51"/>
  <c r="G69" i="51"/>
  <c r="F69" i="51"/>
  <c r="E69" i="51"/>
  <c r="J68" i="51"/>
  <c r="I68" i="51"/>
  <c r="H68" i="51"/>
  <c r="G68" i="51"/>
  <c r="F68" i="51"/>
  <c r="E68" i="51"/>
  <c r="J67" i="51"/>
  <c r="I67" i="51"/>
  <c r="H67" i="51"/>
  <c r="G67" i="51"/>
  <c r="F67" i="51"/>
  <c r="E67" i="51"/>
  <c r="J66" i="51"/>
  <c r="I66" i="51"/>
  <c r="H66" i="51"/>
  <c r="G66" i="51"/>
  <c r="F66" i="51"/>
  <c r="E66" i="51"/>
  <c r="J65" i="51"/>
  <c r="I65" i="51"/>
  <c r="H65" i="51"/>
  <c r="G65" i="51"/>
  <c r="F65" i="51"/>
  <c r="E65" i="51"/>
  <c r="J64" i="51"/>
  <c r="I64" i="51"/>
  <c r="H64" i="51"/>
  <c r="G64" i="51"/>
  <c r="F64" i="51"/>
  <c r="E64" i="51"/>
  <c r="J63" i="51"/>
  <c r="I63" i="51"/>
  <c r="H63" i="51"/>
  <c r="G63" i="51"/>
  <c r="F63" i="51"/>
  <c r="E63" i="51"/>
  <c r="J62" i="51"/>
  <c r="I62" i="51"/>
  <c r="H62" i="51"/>
  <c r="G62" i="51"/>
  <c r="F62" i="51"/>
  <c r="E62" i="51"/>
  <c r="J61" i="51"/>
  <c r="I61" i="51"/>
  <c r="H61" i="51"/>
  <c r="G61" i="51"/>
  <c r="F61" i="51"/>
  <c r="E61" i="51"/>
  <c r="J60" i="51"/>
  <c r="I60" i="51"/>
  <c r="H60" i="51"/>
  <c r="G60" i="51"/>
  <c r="F60" i="51"/>
  <c r="E60" i="51"/>
  <c r="J59" i="51"/>
  <c r="I59" i="51"/>
  <c r="H59" i="51"/>
  <c r="G59" i="51"/>
  <c r="F59" i="51"/>
  <c r="E59" i="51"/>
  <c r="J58" i="51"/>
  <c r="I58" i="51"/>
  <c r="H58" i="51"/>
  <c r="G58" i="51"/>
  <c r="F58" i="51"/>
  <c r="E58" i="51"/>
  <c r="J57" i="51"/>
  <c r="I57" i="51"/>
  <c r="H57" i="51"/>
  <c r="G57" i="51"/>
  <c r="F57" i="51"/>
  <c r="E57" i="51"/>
  <c r="J56" i="51"/>
  <c r="I56" i="51"/>
  <c r="H56" i="51"/>
  <c r="G56" i="51"/>
  <c r="F56" i="51"/>
  <c r="E56" i="51"/>
  <c r="J55" i="51"/>
  <c r="I55" i="51"/>
  <c r="H55" i="51"/>
  <c r="G55" i="51"/>
  <c r="F55" i="51"/>
  <c r="E55" i="51"/>
  <c r="J54" i="51"/>
  <c r="I54" i="51"/>
  <c r="H54" i="51"/>
  <c r="G54" i="51"/>
  <c r="F54" i="51"/>
  <c r="E54" i="51"/>
  <c r="J53" i="51"/>
  <c r="I53" i="51"/>
  <c r="H53" i="51"/>
  <c r="G53" i="51"/>
  <c r="F53" i="51"/>
  <c r="E53" i="51"/>
  <c r="J52" i="51"/>
  <c r="I52" i="51"/>
  <c r="H52" i="51"/>
  <c r="G52" i="51"/>
  <c r="F52" i="51"/>
  <c r="E52" i="51"/>
  <c r="J51" i="51"/>
  <c r="I51" i="51"/>
  <c r="H51" i="51"/>
  <c r="G51" i="51"/>
  <c r="F51" i="51"/>
  <c r="E51" i="51"/>
  <c r="J50" i="51"/>
  <c r="I50" i="51"/>
  <c r="H50" i="51"/>
  <c r="G50" i="51"/>
  <c r="F50" i="51"/>
  <c r="E50" i="51"/>
  <c r="J49" i="51"/>
  <c r="I49" i="51"/>
  <c r="H49" i="51"/>
  <c r="G49" i="51"/>
  <c r="F49" i="51"/>
  <c r="E49" i="51"/>
  <c r="J48" i="51"/>
  <c r="I48" i="51"/>
  <c r="H48" i="51"/>
  <c r="G48" i="51"/>
  <c r="F48" i="51"/>
  <c r="E48" i="51"/>
  <c r="J47" i="51"/>
  <c r="I47" i="51"/>
  <c r="H47" i="51"/>
  <c r="G47" i="51"/>
  <c r="F47" i="51"/>
  <c r="E47" i="51"/>
  <c r="J46" i="51"/>
  <c r="I46" i="51"/>
  <c r="H46" i="51"/>
  <c r="G46" i="51"/>
  <c r="F46" i="51"/>
  <c r="E46" i="51"/>
  <c r="J45" i="51"/>
  <c r="I45" i="51"/>
  <c r="H45" i="51"/>
  <c r="G45" i="51"/>
  <c r="F45" i="51"/>
  <c r="E45" i="51"/>
  <c r="J44" i="51"/>
  <c r="I44" i="51"/>
  <c r="H44" i="51"/>
  <c r="G44" i="51"/>
  <c r="F44" i="51"/>
  <c r="E44" i="51"/>
  <c r="J43" i="51"/>
  <c r="I43" i="51"/>
  <c r="H43" i="51"/>
  <c r="G43" i="51"/>
  <c r="F43" i="51"/>
  <c r="E43" i="51"/>
  <c r="J42" i="51"/>
  <c r="I42" i="51"/>
  <c r="H42" i="51"/>
  <c r="G42" i="51"/>
  <c r="F42" i="51"/>
  <c r="E42" i="51"/>
  <c r="J41" i="51"/>
  <c r="I41" i="51"/>
  <c r="H41" i="51"/>
  <c r="G41" i="51"/>
  <c r="F41" i="51"/>
  <c r="E41" i="51"/>
  <c r="J40" i="51"/>
  <c r="I40" i="51"/>
  <c r="H40" i="51"/>
  <c r="G40" i="51"/>
  <c r="F40" i="51"/>
  <c r="E40" i="51"/>
  <c r="J39" i="51"/>
  <c r="I39" i="51"/>
  <c r="H39" i="51"/>
  <c r="G39" i="51"/>
  <c r="F39" i="51"/>
  <c r="E39" i="51"/>
  <c r="J38" i="51"/>
  <c r="I38" i="51"/>
  <c r="H38" i="51"/>
  <c r="G38" i="51"/>
  <c r="F38" i="51"/>
  <c r="E38" i="51"/>
  <c r="J37" i="51"/>
  <c r="I37" i="51"/>
  <c r="H37" i="51"/>
  <c r="G37" i="51"/>
  <c r="F37" i="51"/>
  <c r="E37" i="51"/>
  <c r="J36" i="51"/>
  <c r="I36" i="51"/>
  <c r="H36" i="51"/>
  <c r="G36" i="51"/>
  <c r="F36" i="51"/>
  <c r="E36" i="51"/>
  <c r="J35" i="51"/>
  <c r="I35" i="51"/>
  <c r="H35" i="51"/>
  <c r="G35" i="51"/>
  <c r="F35" i="51"/>
  <c r="E35" i="51"/>
  <c r="J34" i="51"/>
  <c r="I34" i="51"/>
  <c r="H34" i="51"/>
  <c r="G34" i="51"/>
  <c r="F34" i="51"/>
  <c r="E34" i="51"/>
  <c r="J33" i="51"/>
  <c r="I33" i="51"/>
  <c r="H33" i="51"/>
  <c r="G33" i="51"/>
  <c r="F33" i="51"/>
  <c r="E33" i="51"/>
  <c r="J32" i="51"/>
  <c r="I32" i="51"/>
  <c r="H32" i="51"/>
  <c r="G32" i="51"/>
  <c r="F32" i="51"/>
  <c r="E32" i="51"/>
  <c r="J31" i="51"/>
  <c r="I31" i="51"/>
  <c r="H31" i="51"/>
  <c r="G31" i="51"/>
  <c r="F31" i="51"/>
  <c r="E31" i="51"/>
  <c r="J30" i="51"/>
  <c r="I30" i="51"/>
  <c r="H30" i="51"/>
  <c r="G30" i="51"/>
  <c r="F30" i="51"/>
  <c r="E30" i="51"/>
  <c r="J29" i="51"/>
  <c r="I29" i="51"/>
  <c r="H29" i="51"/>
  <c r="G29" i="51"/>
  <c r="F29" i="51"/>
  <c r="E29" i="51"/>
  <c r="J28" i="51"/>
  <c r="I28" i="51"/>
  <c r="H28" i="51"/>
  <c r="G28" i="51"/>
  <c r="F28" i="51"/>
  <c r="E28" i="51"/>
  <c r="J27" i="51"/>
  <c r="I27" i="51"/>
  <c r="H27" i="51"/>
  <c r="G27" i="51"/>
  <c r="F27" i="51"/>
  <c r="E27" i="51"/>
  <c r="J26" i="51"/>
  <c r="I26" i="51"/>
  <c r="H26" i="51"/>
  <c r="G26" i="51"/>
  <c r="F26" i="51"/>
  <c r="E26" i="51"/>
  <c r="J25" i="51"/>
  <c r="I25" i="51"/>
  <c r="H25" i="51"/>
  <c r="G25" i="51"/>
  <c r="F25" i="51"/>
  <c r="E25" i="51"/>
  <c r="J24" i="51"/>
  <c r="I24" i="51"/>
  <c r="H24" i="51"/>
  <c r="G24" i="51"/>
  <c r="F24" i="51"/>
  <c r="E24" i="51"/>
  <c r="I23" i="51"/>
  <c r="H23" i="51"/>
  <c r="G23" i="51"/>
  <c r="F23" i="51"/>
  <c r="E23" i="51"/>
  <c r="I22" i="51"/>
  <c r="H22" i="51"/>
  <c r="G22" i="51"/>
  <c r="F22" i="51"/>
  <c r="E22" i="51"/>
  <c r="J21" i="51"/>
  <c r="I21" i="51"/>
  <c r="H21" i="51"/>
  <c r="G21" i="51"/>
  <c r="F21" i="51"/>
  <c r="I20" i="51"/>
  <c r="H20" i="51"/>
  <c r="G20" i="51"/>
  <c r="F20" i="51"/>
  <c r="E20" i="51"/>
  <c r="I19" i="51"/>
  <c r="H19" i="51"/>
  <c r="G19" i="51"/>
  <c r="F19" i="51"/>
  <c r="E19" i="51"/>
  <c r="J18" i="51"/>
  <c r="H18" i="51"/>
  <c r="G18" i="51"/>
  <c r="F18" i="51"/>
  <c r="E18" i="51"/>
  <c r="I17" i="51"/>
  <c r="H17" i="51"/>
  <c r="G17" i="51"/>
  <c r="F17" i="51"/>
  <c r="E17" i="51"/>
  <c r="J16" i="51"/>
  <c r="G16" i="51"/>
  <c r="F16" i="51"/>
  <c r="E16" i="51"/>
  <c r="J15" i="51"/>
  <c r="I15" i="51"/>
  <c r="G15" i="51"/>
  <c r="F15" i="51"/>
  <c r="E15" i="51"/>
  <c r="I14" i="51"/>
  <c r="H14" i="51"/>
  <c r="G14" i="51"/>
  <c r="F14" i="51"/>
  <c r="E14" i="51"/>
  <c r="J13" i="51"/>
  <c r="I13" i="51"/>
  <c r="H13" i="51"/>
  <c r="G13" i="51"/>
  <c r="E13" i="51"/>
  <c r="J12" i="51"/>
  <c r="I12" i="51"/>
  <c r="F12" i="51"/>
  <c r="E12" i="51"/>
  <c r="J11" i="51"/>
  <c r="I11" i="51"/>
  <c r="H11" i="51"/>
  <c r="G11" i="51"/>
  <c r="F11" i="51"/>
  <c r="E11" i="51"/>
  <c r="I10" i="51"/>
  <c r="H10" i="51"/>
  <c r="F10" i="51"/>
  <c r="E10" i="51"/>
  <c r="H9" i="51"/>
  <c r="G9" i="51"/>
  <c r="F9" i="51"/>
  <c r="E9" i="51"/>
  <c r="G8" i="51"/>
  <c r="J7" i="51"/>
  <c r="J6" i="51"/>
  <c r="I6" i="51"/>
  <c r="H6" i="51"/>
  <c r="G6" i="51"/>
  <c r="E6" i="51"/>
  <c r="B78" i="23"/>
  <c r="J78" i="23" s="1"/>
  <c r="A78" i="23"/>
  <c r="B77" i="23"/>
  <c r="J77" i="23" s="1"/>
  <c r="A77" i="23"/>
  <c r="B72" i="23"/>
  <c r="J72" i="23" s="1"/>
  <c r="A72" i="23"/>
  <c r="B46" i="23"/>
  <c r="J46" i="23" s="1"/>
  <c r="A46" i="23"/>
  <c r="B75" i="23"/>
  <c r="F75" i="23" s="1"/>
  <c r="A75" i="23"/>
  <c r="B51" i="23"/>
  <c r="J51" i="23" s="1"/>
  <c r="A51" i="23"/>
  <c r="B66" i="23"/>
  <c r="J66" i="23" s="1"/>
  <c r="A66" i="23"/>
  <c r="B74" i="23"/>
  <c r="J74" i="23" s="1"/>
  <c r="A74" i="23"/>
  <c r="B70" i="23"/>
  <c r="J70" i="23" s="1"/>
  <c r="A70" i="23"/>
  <c r="B76" i="23"/>
  <c r="J76" i="23" s="1"/>
  <c r="A76" i="23"/>
  <c r="B69" i="23"/>
  <c r="J69" i="23" s="1"/>
  <c r="A69" i="23"/>
  <c r="B67" i="23"/>
  <c r="J67" i="23" s="1"/>
  <c r="A67" i="23"/>
  <c r="B71" i="23"/>
  <c r="J71" i="23" s="1"/>
  <c r="A71" i="23"/>
  <c r="B45" i="23"/>
  <c r="J45" i="23" s="1"/>
  <c r="A45" i="23"/>
  <c r="B53" i="23"/>
  <c r="J53" i="23" s="1"/>
  <c r="A53" i="23"/>
  <c r="A102" i="23"/>
  <c r="B102" i="23"/>
  <c r="E102" i="23" s="1"/>
  <c r="J17" i="5"/>
  <c r="J9" i="5"/>
  <c r="J13" i="5"/>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23" i="48"/>
  <c r="D256" i="48"/>
  <c r="D333" i="48"/>
  <c r="D392" i="48"/>
  <c r="D361" i="48"/>
  <c r="D194" i="48"/>
  <c r="D301" i="48"/>
  <c r="D6" i="48"/>
  <c r="D271" i="48"/>
  <c r="D39" i="48"/>
  <c r="D54" i="48"/>
  <c r="D53" i="48"/>
  <c r="D70" i="48"/>
  <c r="D171" i="48"/>
  <c r="D20" i="48"/>
  <c r="D313" i="48"/>
  <c r="D125" i="48"/>
  <c r="D321" i="48"/>
  <c r="D185" i="48"/>
  <c r="D420" i="48"/>
  <c r="D221" i="48"/>
  <c r="D394" i="48"/>
  <c r="D122" i="48"/>
  <c r="D35" i="48"/>
  <c r="D73" i="48"/>
  <c r="D405" i="48"/>
  <c r="D319" i="48"/>
  <c r="D140" i="48"/>
  <c r="D291" i="48"/>
  <c r="D235" i="48"/>
  <c r="D121" i="48"/>
  <c r="D33" i="48"/>
  <c r="D144" i="48"/>
  <c r="D268" i="48"/>
  <c r="D314" i="48"/>
  <c r="D276" i="48"/>
  <c r="D106" i="48"/>
  <c r="D407" i="48"/>
  <c r="D10" i="48"/>
  <c r="D29" i="48"/>
  <c r="D305" i="48"/>
  <c r="D227" i="48"/>
  <c r="D239" i="48"/>
  <c r="D45" i="48"/>
  <c r="D329" i="48"/>
  <c r="D187" i="48"/>
  <c r="D105" i="48"/>
  <c r="D95" i="48"/>
  <c r="D243" i="48"/>
  <c r="D356" i="48"/>
  <c r="D91" i="48"/>
  <c r="D365" i="48"/>
  <c r="D36" i="48"/>
  <c r="D11" i="48"/>
  <c r="D154" i="48"/>
  <c r="D213" i="48"/>
  <c r="D364" i="48"/>
  <c r="D9" i="48"/>
  <c r="D299" i="48"/>
  <c r="D149" i="48"/>
  <c r="D363" i="48"/>
  <c r="D214" i="48"/>
  <c r="D202" i="48"/>
  <c r="D72" i="48"/>
  <c r="D109" i="48"/>
  <c r="D403" i="48"/>
  <c r="D337" i="48"/>
  <c r="D257" i="48"/>
  <c r="D203" i="48"/>
  <c r="D362" i="48"/>
  <c r="D383" i="48"/>
  <c r="D153" i="48"/>
  <c r="D317" i="48"/>
  <c r="D238" i="48"/>
  <c r="D372" i="48"/>
  <c r="D76" i="48"/>
  <c r="D81" i="48"/>
  <c r="D13" i="48"/>
  <c r="D280" i="48"/>
  <c r="D47" i="48"/>
  <c r="D110" i="48"/>
  <c r="D183" i="48"/>
  <c r="D69" i="48"/>
  <c r="D2" i="48"/>
  <c r="D88" i="48"/>
  <c r="D25" i="48"/>
  <c r="D358" i="48"/>
  <c r="D128" i="48"/>
  <c r="D94" i="48"/>
  <c r="D350" i="48"/>
  <c r="D119" i="48"/>
  <c r="D318" i="48"/>
  <c r="D251" i="48"/>
  <c r="D79" i="48"/>
  <c r="D293" i="48"/>
  <c r="D298" i="48"/>
  <c r="D27" i="48"/>
  <c r="D42" i="48"/>
  <c r="D40" i="48"/>
  <c r="D134" i="48"/>
  <c r="D26" i="48"/>
  <c r="D303" i="48"/>
  <c r="D146" i="48"/>
  <c r="D157" i="48"/>
  <c r="D175" i="48"/>
  <c r="D8" i="48"/>
  <c r="D59" i="48"/>
  <c r="D336" i="48"/>
  <c r="D222" i="48"/>
  <c r="D136" i="48"/>
  <c r="D131" i="48"/>
  <c r="D328" i="48"/>
  <c r="D179" i="48"/>
  <c r="D292" i="48"/>
  <c r="D191" i="48"/>
  <c r="D85" i="48"/>
  <c r="D51" i="48"/>
  <c r="D116" i="48"/>
  <c r="D103" i="48"/>
  <c r="D197" i="48"/>
  <c r="D295" i="48"/>
  <c r="D322" i="48"/>
  <c r="D152" i="48"/>
  <c r="D413" i="48"/>
  <c r="D408" i="48"/>
  <c r="D254" i="48"/>
  <c r="D16" i="48"/>
  <c r="D260" i="48"/>
  <c r="D225" i="48"/>
  <c r="D97" i="48"/>
  <c r="D156" i="48"/>
  <c r="D123" i="48"/>
  <c r="D242" i="48"/>
  <c r="D218" i="48"/>
  <c r="D223" i="48"/>
  <c r="D167" i="48"/>
  <c r="D418" i="48"/>
  <c r="D78" i="48"/>
  <c r="D84" i="48"/>
  <c r="D310" i="48"/>
  <c r="D212" i="48"/>
  <c r="D228" i="48"/>
  <c r="D107" i="48"/>
  <c r="D414" i="48"/>
  <c r="D143" i="48"/>
  <c r="D208" i="48"/>
  <c r="D248" i="48"/>
  <c r="D338" i="48"/>
  <c r="D224" i="48"/>
  <c r="D207" i="48"/>
  <c r="D160" i="48"/>
  <c r="D211" i="48"/>
  <c r="D108" i="48"/>
  <c r="D188" i="48"/>
  <c r="D247" i="48"/>
  <c r="D339" i="48"/>
  <c r="D52" i="48"/>
  <c r="D86" i="48"/>
  <c r="D272" i="48"/>
  <c r="D41" i="48"/>
  <c r="D200" i="48"/>
  <c r="D278" i="48"/>
  <c r="D281" i="48"/>
  <c r="D378" i="48"/>
  <c r="D77" i="48"/>
  <c r="D201" i="48"/>
  <c r="D382" i="48"/>
  <c r="D367" i="48"/>
  <c r="D127" i="48"/>
  <c r="D38" i="48"/>
  <c r="D170" i="48"/>
  <c r="D244" i="48"/>
  <c r="D345" i="48"/>
  <c r="D165" i="48"/>
  <c r="D373" i="48"/>
  <c r="D245" i="48"/>
  <c r="D90" i="48"/>
  <c r="D287" i="48"/>
  <c r="D323" i="48"/>
  <c r="D282" i="48"/>
  <c r="D199" i="48"/>
  <c r="D246" i="48"/>
  <c r="D63" i="48"/>
  <c r="D226" i="48"/>
  <c r="D267" i="48"/>
  <c r="D351" i="48"/>
  <c r="D250" i="48"/>
  <c r="D398" i="48"/>
  <c r="D370" i="48"/>
  <c r="D68" i="48"/>
  <c r="D285" i="48"/>
  <c r="D411" i="48"/>
  <c r="D37" i="48"/>
  <c r="D304" i="48"/>
  <c r="D161" i="48"/>
  <c r="D174" i="48"/>
  <c r="D195" i="48"/>
  <c r="D340" i="48"/>
  <c r="D5" i="48"/>
  <c r="D180" i="48"/>
  <c r="D124" i="48"/>
  <c r="D181" i="48"/>
  <c r="D210" i="48"/>
  <c r="D415" i="48"/>
  <c r="D375" i="48"/>
  <c r="D138" i="48"/>
  <c r="D61" i="48"/>
  <c r="D288" i="48"/>
  <c r="D55" i="48"/>
  <c r="D182" i="48"/>
  <c r="D237" i="48"/>
  <c r="D262" i="48"/>
  <c r="D100" i="48"/>
  <c r="D409" i="48"/>
  <c r="D115" i="48"/>
  <c r="D360" i="48"/>
  <c r="D83" i="48"/>
  <c r="D349" i="48"/>
  <c r="D67" i="48"/>
  <c r="D249" i="48"/>
  <c r="D241" i="48"/>
  <c r="D240" i="48"/>
  <c r="D269" i="48"/>
  <c r="D294" i="48"/>
  <c r="D307" i="48"/>
  <c r="D65" i="48"/>
  <c r="D308" i="48"/>
  <c r="D266" i="48"/>
  <c r="D96" i="48"/>
  <c r="D60" i="48"/>
  <c r="D255" i="48"/>
  <c r="D151" i="48"/>
  <c r="D233" i="48"/>
  <c r="D401" i="48"/>
  <c r="D404" i="48"/>
  <c r="D216" i="48"/>
  <c r="D412" i="48"/>
  <c r="D215" i="48"/>
  <c r="D315" i="48"/>
  <c r="D14" i="48"/>
  <c r="D376" i="48"/>
  <c r="D277" i="48"/>
  <c r="D230" i="48"/>
  <c r="D354" i="48"/>
  <c r="D369" i="48"/>
  <c r="D117" i="48"/>
  <c r="D270" i="48"/>
  <c r="D57" i="48"/>
  <c r="D402" i="48"/>
  <c r="D158" i="48"/>
  <c r="D139" i="48"/>
  <c r="D390" i="48"/>
  <c r="D141" i="48"/>
  <c r="D126" i="48"/>
  <c r="D302" i="48"/>
  <c r="D265" i="48"/>
  <c r="D391" i="48"/>
  <c r="D386" i="48"/>
  <c r="D283" i="48"/>
  <c r="D19" i="48"/>
  <c r="D168" i="48"/>
  <c r="D352" i="48"/>
  <c r="D44" i="48"/>
  <c r="D331" i="48"/>
  <c r="D163" i="48"/>
  <c r="D113" i="48"/>
  <c r="D264" i="48"/>
  <c r="D129" i="48"/>
  <c r="D347" i="48"/>
  <c r="D384" i="48"/>
  <c r="D346" i="48"/>
  <c r="D316" i="48"/>
  <c r="D135" i="48"/>
  <c r="D112" i="48"/>
  <c r="D289" i="48"/>
  <c r="D419" i="48"/>
  <c r="D229" i="48"/>
  <c r="D274" i="48"/>
  <c r="D114" i="48"/>
  <c r="D219" i="48"/>
  <c r="D273" i="48"/>
  <c r="D263" i="48"/>
  <c r="D417" i="48"/>
  <c r="D74" i="48"/>
  <c r="D118" i="48"/>
  <c r="D353" i="48"/>
  <c r="D145" i="48"/>
  <c r="D58" i="48"/>
  <c r="D286" i="48"/>
  <c r="D357" i="48"/>
  <c r="D209" i="48"/>
  <c r="D46" i="48"/>
  <c r="D98" i="48"/>
  <c r="D64" i="48"/>
  <c r="D232" i="48"/>
  <c r="D66" i="48"/>
  <c r="D87" i="48"/>
  <c r="D217" i="48"/>
  <c r="D406" i="48"/>
  <c r="D388" i="48"/>
  <c r="D192" i="48"/>
  <c r="D397" i="48"/>
  <c r="D15" i="48"/>
  <c r="D164" i="48"/>
  <c r="D162" i="48"/>
  <c r="D50" i="48"/>
  <c r="D335" i="48"/>
  <c r="D189" i="48"/>
  <c r="D28" i="48"/>
  <c r="D34" i="48"/>
  <c r="D359" i="48"/>
  <c r="D24" i="48"/>
  <c r="D355" i="48"/>
  <c r="D389" i="48"/>
  <c r="D324" i="48"/>
  <c r="D320" i="48"/>
  <c r="D142" i="48"/>
  <c r="D159" i="48"/>
  <c r="D325" i="48"/>
  <c r="D198" i="48"/>
  <c r="D297" i="48"/>
  <c r="D155" i="48"/>
  <c r="D56" i="48"/>
  <c r="D150" i="48"/>
  <c r="D258" i="48"/>
  <c r="D306" i="48"/>
  <c r="D101" i="48"/>
  <c r="D133" i="48"/>
  <c r="D102" i="48"/>
  <c r="D190" i="48"/>
  <c r="D236" i="48"/>
  <c r="D381" i="48"/>
  <c r="D330" i="48"/>
  <c r="D93" i="48"/>
  <c r="D30" i="48"/>
  <c r="D148" i="48"/>
  <c r="D204" i="48"/>
  <c r="D12" i="48"/>
  <c r="D300" i="48"/>
  <c r="D147" i="48"/>
  <c r="D71" i="48"/>
  <c r="D22" i="48"/>
  <c r="D279" i="48"/>
  <c r="D17" i="48"/>
  <c r="D31" i="48"/>
  <c r="D261" i="48"/>
  <c r="D379" i="48"/>
  <c r="D371" i="48"/>
  <c r="D21" i="48"/>
  <c r="D342" i="48"/>
  <c r="D130" i="48"/>
  <c r="D296" i="48"/>
  <c r="D284" i="48"/>
  <c r="D344" i="48"/>
  <c r="D343" i="48"/>
  <c r="D387" i="48"/>
  <c r="D366" i="48"/>
  <c r="D326" i="48"/>
  <c r="D400" i="48"/>
  <c r="D395" i="48"/>
  <c r="D7" i="48"/>
  <c r="D75" i="48"/>
  <c r="D327" i="48"/>
  <c r="D396" i="48"/>
  <c r="D220" i="48"/>
  <c r="D92" i="48"/>
  <c r="D259" i="48"/>
  <c r="D252" i="48"/>
  <c r="D184" i="48"/>
  <c r="D99" i="48"/>
  <c r="D385" i="48"/>
  <c r="D193" i="48"/>
  <c r="D348" i="48"/>
  <c r="D132" i="48"/>
  <c r="D48" i="48"/>
  <c r="D137" i="48"/>
  <c r="D80" i="48"/>
  <c r="D18" i="48"/>
  <c r="D416" i="48"/>
  <c r="D275" i="48"/>
  <c r="D332" i="48"/>
  <c r="D169" i="48"/>
  <c r="D166" i="48"/>
  <c r="D177" i="48"/>
  <c r="D49" i="48"/>
  <c r="D104" i="48"/>
  <c r="D368" i="48"/>
  <c r="D206" i="48"/>
  <c r="D3" i="48"/>
  <c r="D172" i="48"/>
  <c r="D4" i="48"/>
  <c r="D173" i="48"/>
  <c r="D334" i="48"/>
  <c r="D231" i="48"/>
  <c r="D311" i="48"/>
  <c r="D410" i="48"/>
  <c r="D374" i="48"/>
  <c r="D205" i="48"/>
  <c r="D32" i="48"/>
  <c r="D393" i="48"/>
  <c r="D82" i="48"/>
  <c r="D341" i="48"/>
  <c r="D377" i="48"/>
  <c r="D380" i="48"/>
  <c r="D111" i="48"/>
  <c r="D399" i="48"/>
  <c r="D43" i="48"/>
  <c r="D62" i="48"/>
  <c r="D290" i="48"/>
  <c r="D120" i="48"/>
  <c r="D176" i="48"/>
  <c r="D186" i="48"/>
  <c r="D178" i="48"/>
  <c r="R92" i="5"/>
  <c r="T113" i="5" s="1"/>
  <c r="R92" i="9"/>
  <c r="S129" i="9" s="1"/>
  <c r="D53" i="46"/>
  <c r="D394" i="46"/>
  <c r="D40" i="46"/>
  <c r="D152" i="46"/>
  <c r="D153" i="46"/>
  <c r="D154" i="46"/>
  <c r="D102" i="46"/>
  <c r="D101" i="46"/>
  <c r="D231" i="46"/>
  <c r="D232" i="46"/>
  <c r="D200" i="46"/>
  <c r="D184" i="46"/>
  <c r="D71" i="46"/>
  <c r="D291" i="46"/>
  <c r="D62" i="46"/>
  <c r="D63" i="46"/>
  <c r="D280" i="46"/>
  <c r="D281" i="46"/>
  <c r="D292" i="46"/>
  <c r="D354" i="46"/>
  <c r="D409" i="46"/>
  <c r="D123" i="46"/>
  <c r="D379" i="46"/>
  <c r="D403" i="46"/>
  <c r="D272" i="46"/>
  <c r="D273" i="46"/>
  <c r="D211" i="46"/>
  <c r="D29" i="46"/>
  <c r="D30" i="46"/>
  <c r="D185" i="46"/>
  <c r="D186" i="46"/>
  <c r="D221" i="46"/>
  <c r="D192" i="46"/>
  <c r="D20" i="46"/>
  <c r="D24" i="46"/>
  <c r="D161" i="46"/>
  <c r="D215" i="46"/>
  <c r="D58" i="46"/>
  <c r="D59" i="46"/>
  <c r="D198" i="46"/>
  <c r="D358" i="46"/>
  <c r="D349" i="46"/>
  <c r="D158" i="46"/>
  <c r="D218" i="46"/>
  <c r="D219" i="46"/>
  <c r="D220" i="46"/>
  <c r="D277" i="46"/>
  <c r="D356" i="46"/>
  <c r="D314" i="46"/>
  <c r="D188" i="46"/>
  <c r="D189" i="46"/>
  <c r="D190" i="46"/>
  <c r="D191" i="46"/>
  <c r="D68" i="46"/>
  <c r="D69" i="46"/>
  <c r="D35" i="46"/>
  <c r="D344" i="46"/>
  <c r="D345" i="46"/>
  <c r="D14" i="46"/>
  <c r="D381" i="46"/>
  <c r="D382" i="46"/>
  <c r="D383" i="46"/>
  <c r="D269" i="46"/>
  <c r="D144" i="46"/>
  <c r="D259" i="46"/>
  <c r="D260" i="46"/>
  <c r="D261" i="46"/>
  <c r="D130" i="46"/>
  <c r="D131" i="46"/>
  <c r="D15" i="46"/>
  <c r="D227" i="46"/>
  <c r="D228" i="46"/>
  <c r="D229" i="46"/>
  <c r="D413" i="46"/>
  <c r="D133" i="46"/>
  <c r="D203" i="46"/>
  <c r="D350" i="46"/>
  <c r="D179" i="46"/>
  <c r="D205" i="46"/>
  <c r="D206" i="46"/>
  <c r="D397" i="46"/>
  <c r="D225" i="46"/>
  <c r="D171" i="46"/>
  <c r="D233" i="46"/>
  <c r="D156" i="46"/>
  <c r="D301" i="46"/>
  <c r="D302" i="46"/>
  <c r="D378" i="46"/>
  <c r="D159" i="46"/>
  <c r="D267" i="46"/>
  <c r="D357" i="46"/>
  <c r="D132" i="46"/>
  <c r="D73" i="46"/>
  <c r="D289" i="46"/>
  <c r="D325" i="46"/>
  <c r="D326" i="46"/>
  <c r="D400" i="46"/>
  <c r="D250" i="46"/>
  <c r="D74" i="46"/>
  <c r="D212" i="46"/>
  <c r="D169" i="46"/>
  <c r="D170" i="46"/>
  <c r="D180" i="46"/>
  <c r="D181" i="46"/>
  <c r="D293" i="46"/>
  <c r="D311" i="46"/>
  <c r="D312" i="46"/>
  <c r="D91" i="46"/>
  <c r="D84" i="46"/>
  <c r="D333" i="46"/>
  <c r="D52" i="46"/>
  <c r="D404" i="46"/>
  <c r="D338" i="46"/>
  <c r="D339" i="46"/>
  <c r="D388" i="46"/>
  <c r="D359" i="46"/>
  <c r="D112" i="46"/>
  <c r="D113" i="46"/>
  <c r="D85" i="46"/>
  <c r="D86" i="46"/>
  <c r="D87" i="46"/>
  <c r="D11" i="46"/>
  <c r="D207" i="46"/>
  <c r="D217" i="46"/>
  <c r="D346" i="46"/>
  <c r="D28" i="46"/>
  <c r="D303" i="46"/>
  <c r="D122" i="46"/>
  <c r="D25" i="46"/>
  <c r="D136" i="46"/>
  <c r="D142" i="46"/>
  <c r="D143" i="46"/>
  <c r="D137" i="46"/>
  <c r="D138" i="46"/>
  <c r="D139" i="46"/>
  <c r="D324" i="46"/>
  <c r="D54" i="46"/>
  <c r="D55" i="46"/>
  <c r="D56" i="46"/>
  <c r="D364" i="46"/>
  <c r="D241" i="46"/>
  <c r="D242" i="46"/>
  <c r="D243" i="46"/>
  <c r="D370" i="46"/>
  <c r="D313" i="46"/>
  <c r="D361" i="46"/>
  <c r="D174" i="46"/>
  <c r="D175" i="46"/>
  <c r="D315" i="46"/>
  <c r="D316" i="46"/>
  <c r="D317" i="46"/>
  <c r="D318" i="46"/>
  <c r="D322" i="46"/>
  <c r="D323" i="46"/>
  <c r="D104" i="46"/>
  <c r="D327" i="46"/>
  <c r="D105" i="46"/>
  <c r="D106" i="46"/>
  <c r="D253" i="46"/>
  <c r="D254" i="46"/>
  <c r="D255" i="46"/>
  <c r="D416" i="46"/>
  <c r="D391" i="46"/>
  <c r="D392" i="46"/>
  <c r="D393" i="46"/>
  <c r="D330" i="46"/>
  <c r="D331" i="46"/>
  <c r="D332" i="46"/>
  <c r="D147" i="46"/>
  <c r="D148" i="46"/>
  <c r="D360" i="46"/>
  <c r="D41" i="46"/>
  <c r="D368" i="46"/>
  <c r="D177" i="46"/>
  <c r="D342" i="46"/>
  <c r="D343" i="46"/>
  <c r="D134" i="46"/>
  <c r="D26" i="46"/>
  <c r="D27" i="46"/>
  <c r="D93" i="46"/>
  <c r="D94" i="46"/>
  <c r="D384" i="46"/>
  <c r="D187" i="46"/>
  <c r="D19" i="46"/>
  <c r="D335" i="46"/>
  <c r="D336" i="46"/>
  <c r="D296" i="46"/>
  <c r="D297" i="46"/>
  <c r="D12" i="46"/>
  <c r="D135" i="46"/>
  <c r="D5" i="46"/>
  <c r="D405" i="46"/>
  <c r="D406" i="46"/>
  <c r="D351" i="46"/>
  <c r="D407" i="46"/>
  <c r="D140" i="46"/>
  <c r="D141" i="46"/>
  <c r="D21" i="46"/>
  <c r="D173" i="46"/>
  <c r="D365" i="46"/>
  <c r="D376" i="46"/>
  <c r="D9" i="46"/>
  <c r="D10" i="46"/>
  <c r="D124" i="46"/>
  <c r="D4" i="46"/>
  <c r="D82" i="46"/>
  <c r="D83" i="46"/>
  <c r="D88" i="46"/>
  <c r="D89" i="46"/>
  <c r="D72" i="46"/>
  <c r="D222" i="46"/>
  <c r="D304" i="46"/>
  <c r="D305" i="46"/>
  <c r="D401" i="46"/>
  <c r="D402" i="46"/>
  <c r="D249" i="46"/>
  <c r="D234" i="46"/>
  <c r="D235" i="46"/>
  <c r="D236" i="46"/>
  <c r="D90" i="46"/>
  <c r="D366" i="46"/>
  <c r="D367" i="46"/>
  <c r="D340" i="46"/>
  <c r="D270" i="46"/>
  <c r="D341" i="46"/>
  <c r="D271" i="46"/>
  <c r="D282" i="46"/>
  <c r="D283" i="46"/>
  <c r="D284" i="46"/>
  <c r="D278" i="46"/>
  <c r="D279" i="46"/>
  <c r="D414" i="46"/>
  <c r="D274" i="46"/>
  <c r="D275" i="46"/>
  <c r="D276" i="46"/>
  <c r="D176" i="46"/>
  <c r="D288" i="46"/>
  <c r="D286" i="46"/>
  <c r="D287" i="46"/>
  <c r="D328" i="46"/>
  <c r="D329" i="46"/>
  <c r="D95" i="46"/>
  <c r="D96" i="46"/>
  <c r="D196" i="46"/>
  <c r="D97" i="46"/>
  <c r="D197" i="46"/>
  <c r="D32" i="46"/>
  <c r="D38" i="46"/>
  <c r="D67" i="46"/>
  <c r="D398" i="46"/>
  <c r="D399" i="46"/>
  <c r="D256" i="46"/>
  <c r="D257" i="46"/>
  <c r="D60" i="46"/>
  <c r="D61" i="46"/>
  <c r="D2" i="46"/>
  <c r="D3" i="46"/>
  <c r="D320" i="46"/>
  <c r="D321" i="46"/>
  <c r="D178" i="46"/>
  <c r="D145" i="46"/>
  <c r="D146" i="46"/>
  <c r="D258" i="46"/>
  <c r="D121" i="46"/>
  <c r="D337" i="46"/>
  <c r="D239" i="46"/>
  <c r="D240" i="46"/>
  <c r="D410" i="46"/>
  <c r="D395" i="46"/>
  <c r="D396" i="46"/>
  <c r="D31" i="46"/>
  <c r="D46" i="46"/>
  <c r="D202" i="46"/>
  <c r="D309" i="46"/>
  <c r="D310" i="46"/>
  <c r="D268" i="46"/>
  <c r="D172" i="46"/>
  <c r="D16" i="46"/>
  <c r="D285" i="46"/>
  <c r="D99" i="46"/>
  <c r="D100" i="46"/>
  <c r="D98" i="46"/>
  <c r="D33" i="46"/>
  <c r="D111" i="46"/>
  <c r="D319" i="46"/>
  <c r="D371" i="46"/>
  <c r="D213" i="46"/>
  <c r="D252" i="46"/>
  <c r="D151" i="46"/>
  <c r="D162" i="46"/>
  <c r="D163" i="46"/>
  <c r="D204" i="46"/>
  <c r="D208" i="46"/>
  <c r="D209" i="46"/>
  <c r="D210" i="46"/>
  <c r="D372" i="46"/>
  <c r="D6" i="46"/>
  <c r="D47" i="46"/>
  <c r="D57" i="46"/>
  <c r="D290" i="46"/>
  <c r="D408" i="46"/>
  <c r="D45" i="46"/>
  <c r="D214" i="46"/>
  <c r="D411" i="46"/>
  <c r="D412" i="46"/>
  <c r="D216" i="46"/>
  <c r="D107" i="46"/>
  <c r="D108" i="46"/>
  <c r="D306" i="46"/>
  <c r="D307" i="46"/>
  <c r="D308" i="46"/>
  <c r="D119" i="46"/>
  <c r="D120" i="46"/>
  <c r="D380" i="46"/>
  <c r="D389" i="46"/>
  <c r="D182" i="46"/>
  <c r="D194" i="46"/>
  <c r="D17" i="46"/>
  <c r="D18" i="46"/>
  <c r="D193" i="46"/>
  <c r="D149" i="46"/>
  <c r="D199" i="46"/>
  <c r="D363" i="46"/>
  <c r="D230" i="46"/>
  <c r="D157" i="46"/>
  <c r="D352" i="46"/>
  <c r="D23" i="46"/>
  <c r="D126" i="46"/>
  <c r="D127" i="46"/>
  <c r="D374" i="46"/>
  <c r="D375" i="46"/>
  <c r="D385" i="46"/>
  <c r="D386" i="46"/>
  <c r="D387" i="46"/>
  <c r="D415" i="46"/>
  <c r="D65" i="46"/>
  <c r="D64" i="46"/>
  <c r="D66" i="46"/>
  <c r="D390" i="46"/>
  <c r="D42" i="46"/>
  <c r="D223" i="46"/>
  <c r="D246" i="46"/>
  <c r="D247" i="46"/>
  <c r="D248" i="46"/>
  <c r="D224" i="46"/>
  <c r="D8" i="46"/>
  <c r="D81" i="46"/>
  <c r="D226" i="46"/>
  <c r="D70" i="46"/>
  <c r="D43" i="46"/>
  <c r="D251" i="46"/>
  <c r="D79" i="46"/>
  <c r="D80" i="46"/>
  <c r="D237" i="46"/>
  <c r="D116" i="46"/>
  <c r="D117" i="46"/>
  <c r="D118" i="46"/>
  <c r="D265" i="46"/>
  <c r="D266" i="46"/>
  <c r="D353" i="46"/>
  <c r="D115" i="46"/>
  <c r="D262" i="46"/>
  <c r="D263" i="46"/>
  <c r="D264" i="46"/>
  <c r="D201" i="46"/>
  <c r="D109" i="46"/>
  <c r="D110" i="46"/>
  <c r="D125" i="46"/>
  <c r="D50" i="46"/>
  <c r="D195" i="46"/>
  <c r="D44" i="46"/>
  <c r="D244" i="46"/>
  <c r="D245" i="46"/>
  <c r="D377" i="46"/>
  <c r="D362" i="46"/>
  <c r="D352" i="43"/>
  <c r="D410" i="45"/>
  <c r="D401" i="45"/>
  <c r="D286" i="45"/>
  <c r="D370" i="45"/>
  <c r="D174" i="45"/>
  <c r="D188" i="45"/>
  <c r="D187" i="45"/>
  <c r="D342" i="45"/>
  <c r="D202" i="45"/>
  <c r="D412" i="45"/>
  <c r="D56" i="45"/>
  <c r="D264" i="45"/>
  <c r="D384" i="45"/>
  <c r="D139" i="45"/>
  <c r="D247" i="45"/>
  <c r="D326" i="45"/>
  <c r="D144" i="45"/>
  <c r="D365" i="45"/>
  <c r="D411" i="45"/>
  <c r="D217" i="45"/>
  <c r="D353" i="45"/>
  <c r="D252" i="45"/>
  <c r="D50" i="45"/>
  <c r="D327" i="45"/>
  <c r="D28" i="45"/>
  <c r="D140" i="45"/>
  <c r="D363" i="45"/>
  <c r="D394" i="45"/>
  <c r="D232" i="45"/>
  <c r="D147" i="45"/>
  <c r="D65" i="45"/>
  <c r="D61" i="45"/>
  <c r="D80" i="45"/>
  <c r="D322" i="45"/>
  <c r="D427" i="45"/>
  <c r="D155" i="45"/>
  <c r="D210" i="45"/>
  <c r="D213" i="45"/>
  <c r="D238" i="45"/>
  <c r="D403" i="45"/>
  <c r="D263" i="45"/>
  <c r="D92" i="45"/>
  <c r="D262" i="45"/>
  <c r="D344" i="45"/>
  <c r="D74" i="45"/>
  <c r="D117" i="45"/>
  <c r="D49" i="45"/>
  <c r="D145" i="45"/>
  <c r="D275" i="45"/>
  <c r="D169" i="45"/>
  <c r="D304" i="45"/>
  <c r="D266" i="45"/>
  <c r="D163" i="45"/>
  <c r="D296" i="45"/>
  <c r="D212" i="45"/>
  <c r="D287" i="45"/>
  <c r="D405" i="45"/>
  <c r="D24" i="45"/>
  <c r="D418" i="45"/>
  <c r="D166" i="45"/>
  <c r="D359" i="45"/>
  <c r="D130" i="45"/>
  <c r="D364" i="45"/>
  <c r="D23" i="45"/>
  <c r="D51" i="45"/>
  <c r="D302" i="45"/>
  <c r="D377" i="45"/>
  <c r="D424" i="45"/>
  <c r="D366" i="45"/>
  <c r="D178" i="45"/>
  <c r="D317" i="45"/>
  <c r="D356" i="45"/>
  <c r="D52" i="45"/>
  <c r="D58" i="45"/>
  <c r="D122" i="45"/>
  <c r="D284" i="45"/>
  <c r="D281" i="45"/>
  <c r="D335" i="45"/>
  <c r="D159" i="45"/>
  <c r="D295" i="45"/>
  <c r="D230" i="45"/>
  <c r="D306" i="45"/>
  <c r="D29" i="45"/>
  <c r="D177" i="45"/>
  <c r="D62" i="45"/>
  <c r="D95" i="45"/>
  <c r="D387" i="45"/>
  <c r="D347" i="45"/>
  <c r="D314" i="45"/>
  <c r="D110" i="45"/>
  <c r="D118" i="45"/>
  <c r="D161" i="45"/>
  <c r="D337" i="45"/>
  <c r="D235" i="45"/>
  <c r="D244" i="45"/>
  <c r="D373" i="45"/>
  <c r="D282" i="45"/>
  <c r="D183" i="45"/>
  <c r="D171" i="45"/>
  <c r="D152" i="45"/>
  <c r="D7" i="45"/>
  <c r="D133" i="45"/>
  <c r="D280" i="45"/>
  <c r="D96" i="45"/>
  <c r="D104" i="45"/>
  <c r="D373" i="43"/>
  <c r="D310"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6"/>
  <c r="C134" i="6"/>
  <c r="D133" i="6"/>
  <c r="C133" i="6"/>
  <c r="D132" i="6"/>
  <c r="C132" i="6"/>
  <c r="D131" i="6"/>
  <c r="C131" i="6"/>
  <c r="D130" i="6"/>
  <c r="C130" i="6"/>
  <c r="D129" i="6"/>
  <c r="C129" i="6"/>
  <c r="D128" i="6"/>
  <c r="C128" i="6"/>
  <c r="D127" i="6"/>
  <c r="C127" i="6"/>
  <c r="D126" i="6"/>
  <c r="C126" i="6"/>
  <c r="D125" i="6"/>
  <c r="C125" i="6"/>
  <c r="D124" i="6"/>
  <c r="C124" i="6"/>
  <c r="D123" i="6"/>
  <c r="C123" i="6"/>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104" i="24"/>
  <c r="B104" i="24"/>
  <c r="E104" i="24" s="1"/>
  <c r="A105" i="24"/>
  <c r="B105" i="24"/>
  <c r="E105" i="24" s="1"/>
  <c r="A103" i="24"/>
  <c r="B103" i="24"/>
  <c r="E103" i="24" s="1"/>
  <c r="A315" i="24"/>
  <c r="B315" i="24"/>
  <c r="I315" i="24" s="1"/>
  <c r="A316" i="24"/>
  <c r="B316" i="24"/>
  <c r="E316" i="24" s="1"/>
  <c r="A317" i="24"/>
  <c r="B317" i="24"/>
  <c r="E317" i="24" s="1"/>
  <c r="A318" i="24"/>
  <c r="B318" i="24"/>
  <c r="E318" i="24" s="1"/>
  <c r="A319" i="24"/>
  <c r="B319" i="24"/>
  <c r="J319" i="24" s="1"/>
  <c r="A320" i="24"/>
  <c r="B320" i="24"/>
  <c r="E320" i="24" s="1"/>
  <c r="A321" i="24"/>
  <c r="B321" i="24"/>
  <c r="E321" i="24" s="1"/>
  <c r="A322" i="24"/>
  <c r="B322" i="24"/>
  <c r="E322" i="24" s="1"/>
  <c r="A323" i="24"/>
  <c r="B323" i="24"/>
  <c r="H323" i="24" s="1"/>
  <c r="A324" i="24"/>
  <c r="B324" i="24"/>
  <c r="E324" i="24" s="1"/>
  <c r="A325" i="24"/>
  <c r="B325" i="24"/>
  <c r="E325" i="24" s="1"/>
  <c r="A326" i="24"/>
  <c r="B326" i="24"/>
  <c r="E326" i="24" s="1"/>
  <c r="A327" i="24"/>
  <c r="B327" i="24"/>
  <c r="I327" i="24" s="1"/>
  <c r="A328" i="24"/>
  <c r="B328" i="24"/>
  <c r="E328" i="24" s="1"/>
  <c r="A329" i="24"/>
  <c r="B329" i="24"/>
  <c r="E329" i="24" s="1"/>
  <c r="A330" i="24"/>
  <c r="B330" i="24"/>
  <c r="E330" i="24" s="1"/>
  <c r="A331" i="24"/>
  <c r="B331" i="24"/>
  <c r="I331" i="24" s="1"/>
  <c r="A332" i="24"/>
  <c r="B332" i="24"/>
  <c r="H332" i="24" s="1"/>
  <c r="A333" i="24"/>
  <c r="B333" i="24"/>
  <c r="G333" i="24" s="1"/>
  <c r="A334" i="24"/>
  <c r="B334" i="24"/>
  <c r="H334" i="24" s="1"/>
  <c r="A335" i="24"/>
  <c r="B335" i="24"/>
  <c r="G335" i="24" s="1"/>
  <c r="A336" i="24"/>
  <c r="B336" i="24"/>
  <c r="H336" i="24" s="1"/>
  <c r="A337" i="24"/>
  <c r="B337" i="24"/>
  <c r="G337" i="24" s="1"/>
  <c r="A338" i="24"/>
  <c r="B338" i="24"/>
  <c r="H338" i="24" s="1"/>
  <c r="A339" i="24"/>
  <c r="B339" i="24"/>
  <c r="G339" i="24" s="1"/>
  <c r="A340" i="24"/>
  <c r="B340" i="24"/>
  <c r="H340" i="24" s="1"/>
  <c r="A341" i="24"/>
  <c r="B341" i="24"/>
  <c r="G341" i="24" s="1"/>
  <c r="A342" i="24"/>
  <c r="B342" i="24"/>
  <c r="H342" i="24" s="1"/>
  <c r="A343" i="24"/>
  <c r="B343" i="24"/>
  <c r="G343" i="24" s="1"/>
  <c r="A344" i="24"/>
  <c r="B344" i="24"/>
  <c r="H344" i="24" s="1"/>
  <c r="A345" i="24"/>
  <c r="B345" i="24"/>
  <c r="G345" i="24" s="1"/>
  <c r="A346" i="24"/>
  <c r="B346" i="24"/>
  <c r="H346" i="24" s="1"/>
  <c r="A347" i="24"/>
  <c r="B347" i="24"/>
  <c r="G347" i="24" s="1"/>
  <c r="A348" i="24"/>
  <c r="B348" i="24"/>
  <c r="H348" i="24" s="1"/>
  <c r="A349" i="24"/>
  <c r="B349" i="24"/>
  <c r="G349" i="24" s="1"/>
  <c r="A350" i="24"/>
  <c r="B350" i="24"/>
  <c r="H350" i="24" s="1"/>
  <c r="A351" i="24"/>
  <c r="B351" i="24"/>
  <c r="G351" i="24" s="1"/>
  <c r="A352" i="24"/>
  <c r="B352" i="24"/>
  <c r="H352" i="24" s="1"/>
  <c r="A353" i="24"/>
  <c r="B353" i="24"/>
  <c r="G353" i="24" s="1"/>
  <c r="A354" i="24"/>
  <c r="B354" i="24"/>
  <c r="E354" i="24" s="1"/>
  <c r="A355" i="24"/>
  <c r="B355" i="24"/>
  <c r="E355" i="24" s="1"/>
  <c r="A356" i="24"/>
  <c r="B356" i="24"/>
  <c r="G356" i="24" s="1"/>
  <c r="A357" i="24"/>
  <c r="B357" i="24"/>
  <c r="E357" i="24" s="1"/>
  <c r="A358" i="24"/>
  <c r="B358" i="24"/>
  <c r="G358" i="24" s="1"/>
  <c r="A359" i="24"/>
  <c r="B359" i="24"/>
  <c r="H359" i="24" s="1"/>
  <c r="A360" i="24"/>
  <c r="B360" i="24"/>
  <c r="G360" i="24" s="1"/>
  <c r="A361" i="24"/>
  <c r="B361" i="24"/>
  <c r="I361" i="24" s="1"/>
  <c r="A362" i="24"/>
  <c r="B362" i="24"/>
  <c r="G362" i="24" s="1"/>
  <c r="A363" i="24"/>
  <c r="B363" i="24"/>
  <c r="E363" i="24" s="1"/>
  <c r="A364" i="24"/>
  <c r="B364" i="24"/>
  <c r="G364" i="24" s="1"/>
  <c r="A365" i="24"/>
  <c r="B365" i="24"/>
  <c r="H365" i="24" s="1"/>
  <c r="A366" i="24"/>
  <c r="B366" i="24"/>
  <c r="G366" i="24" s="1"/>
  <c r="B99" i="24"/>
  <c r="G99" i="24" s="1"/>
  <c r="A99" i="24"/>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2" i="49"/>
  <c r="S122" i="9" l="1"/>
  <c r="S99" i="5"/>
  <c r="T99" i="5"/>
  <c r="H343" i="24"/>
  <c r="H351" i="24"/>
  <c r="H335" i="24"/>
  <c r="H327" i="24"/>
  <c r="H319" i="24"/>
  <c r="H366" i="24"/>
  <c r="H358" i="24"/>
  <c r="H326" i="24"/>
  <c r="H318" i="24"/>
  <c r="H357" i="24"/>
  <c r="H349" i="24"/>
  <c r="H341" i="24"/>
  <c r="H333" i="24"/>
  <c r="H325" i="24"/>
  <c r="H317" i="24"/>
  <c r="H99" i="24"/>
  <c r="H364" i="24"/>
  <c r="H356" i="24"/>
  <c r="H324" i="24"/>
  <c r="H316" i="24"/>
  <c r="H363" i="24"/>
  <c r="H355" i="24"/>
  <c r="H347" i="24"/>
  <c r="H339" i="24"/>
  <c r="H331" i="24"/>
  <c r="H315" i="24"/>
  <c r="H105" i="24"/>
  <c r="H362" i="24"/>
  <c r="H354" i="24"/>
  <c r="H330" i="24"/>
  <c r="H322" i="24"/>
  <c r="H104" i="24"/>
  <c r="H361" i="24"/>
  <c r="H353" i="24"/>
  <c r="H345" i="24"/>
  <c r="H337" i="24"/>
  <c r="H329" i="24"/>
  <c r="H321" i="24"/>
  <c r="H103" i="24"/>
  <c r="H360" i="24"/>
  <c r="H328" i="24"/>
  <c r="H320" i="24"/>
  <c r="C43" i="24"/>
  <c r="C56" i="24"/>
  <c r="C70" i="24"/>
  <c r="T96" i="9"/>
  <c r="S93" i="9"/>
  <c r="S102" i="9"/>
  <c r="S96" i="9"/>
  <c r="I7" i="9" s="1"/>
  <c r="S114" i="9"/>
  <c r="K109" i="51"/>
  <c r="K107" i="51"/>
  <c r="T93" i="9"/>
  <c r="S112" i="5"/>
  <c r="S113" i="5"/>
  <c r="S101" i="5"/>
  <c r="T101" i="5"/>
  <c r="I96" i="24"/>
  <c r="J96" i="24"/>
  <c r="E96" i="24"/>
  <c r="F96" i="24"/>
  <c r="G96" i="24"/>
  <c r="W102" i="51"/>
  <c r="W120" i="51"/>
  <c r="W125" i="51"/>
  <c r="W110" i="51"/>
  <c r="W105" i="51"/>
  <c r="W116" i="51"/>
  <c r="W127" i="51"/>
  <c r="W118" i="51"/>
  <c r="W131" i="51"/>
  <c r="O121" i="51"/>
  <c r="O128" i="51"/>
  <c r="O115" i="51"/>
  <c r="H8" i="51"/>
  <c r="O123" i="51"/>
  <c r="O130" i="51"/>
  <c r="O113" i="51"/>
  <c r="O95" i="51"/>
  <c r="O117" i="51"/>
  <c r="O103" i="51"/>
  <c r="O132" i="51"/>
  <c r="O111" i="51"/>
  <c r="O126" i="51"/>
  <c r="O106" i="51"/>
  <c r="O119" i="51"/>
  <c r="O134" i="51"/>
  <c r="C55" i="51"/>
  <c r="G114" i="51"/>
  <c r="G131" i="51"/>
  <c r="G120" i="51"/>
  <c r="G104" i="51"/>
  <c r="G116" i="51"/>
  <c r="G133" i="51"/>
  <c r="C56" i="51"/>
  <c r="G122" i="51"/>
  <c r="G112" i="51"/>
  <c r="G129" i="51"/>
  <c r="C12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7" i="51"/>
  <c r="C61" i="51"/>
  <c r="C65" i="51"/>
  <c r="C69" i="51"/>
  <c r="C60" i="51"/>
  <c r="C64" i="51"/>
  <c r="C68" i="51"/>
  <c r="C59" i="51"/>
  <c r="C63" i="51"/>
  <c r="C67" i="51"/>
  <c r="C58" i="51"/>
  <c r="C62" i="51"/>
  <c r="C66" i="51"/>
  <c r="C70" i="51"/>
  <c r="F6" i="51"/>
  <c r="G12" i="51"/>
  <c r="K96" i="51"/>
  <c r="H12" i="51"/>
  <c r="K98" i="51"/>
  <c r="K99" i="51"/>
  <c r="E21" i="51"/>
  <c r="W100" i="51"/>
  <c r="J8" i="51" s="1"/>
  <c r="W101" i="51"/>
  <c r="J22" i="51" s="1"/>
  <c r="C22" i="51" s="1"/>
  <c r="O102" i="51"/>
  <c r="H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C124" i="51"/>
  <c r="W124" i="51"/>
  <c r="O125" i="51"/>
  <c r="K126" i="51"/>
  <c r="C127" i="51"/>
  <c r="S127" i="51"/>
  <c r="K128" i="51"/>
  <c r="C129" i="51"/>
  <c r="S129" i="51"/>
  <c r="K130" i="51"/>
  <c r="C131" i="51"/>
  <c r="S131" i="51"/>
  <c r="K132" i="51"/>
  <c r="C133" i="51"/>
  <c r="S133" i="51"/>
  <c r="K134"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W94" i="51"/>
  <c r="J9" i="51" s="1"/>
  <c r="W95" i="51"/>
  <c r="J17" i="51" s="1"/>
  <c r="W96" i="51"/>
  <c r="J19" i="51" s="1"/>
  <c r="C19" i="51" s="1"/>
  <c r="W97" i="51"/>
  <c r="J10" i="51" s="1"/>
  <c r="E8" i="51"/>
  <c r="I9" i="51"/>
  <c r="K100" i="51"/>
  <c r="K101" i="51"/>
  <c r="C103" i="51"/>
  <c r="I18" i="5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66" i="23"/>
  <c r="G77" i="23"/>
  <c r="H77" i="23"/>
  <c r="F51" i="23"/>
  <c r="G51" i="23"/>
  <c r="E77" i="23"/>
  <c r="H46" i="23"/>
  <c r="E78" i="23"/>
  <c r="H51" i="23"/>
  <c r="I78" i="23"/>
  <c r="I51" i="23"/>
  <c r="F77" i="23"/>
  <c r="F72" i="23"/>
  <c r="F78" i="23"/>
  <c r="G75" i="23"/>
  <c r="I77" i="23"/>
  <c r="G78" i="23"/>
  <c r="E51" i="23"/>
  <c r="H78" i="23"/>
  <c r="E46" i="23"/>
  <c r="H75" i="23"/>
  <c r="F46" i="23"/>
  <c r="E66" i="23"/>
  <c r="I75" i="23"/>
  <c r="G46" i="23"/>
  <c r="E72" i="23"/>
  <c r="J75" i="23"/>
  <c r="G66" i="23"/>
  <c r="I46" i="23"/>
  <c r="G72" i="23"/>
  <c r="H66" i="23"/>
  <c r="H72" i="23"/>
  <c r="I66" i="23"/>
  <c r="E75" i="23"/>
  <c r="I72" i="23"/>
  <c r="G76" i="23"/>
  <c r="E53" i="23"/>
  <c r="E74" i="23"/>
  <c r="F74" i="23"/>
  <c r="I67" i="23"/>
  <c r="E71" i="23"/>
  <c r="E76" i="23"/>
  <c r="E67" i="23"/>
  <c r="F69" i="23"/>
  <c r="G74" i="23"/>
  <c r="E45" i="23"/>
  <c r="F67" i="23"/>
  <c r="G69" i="23"/>
  <c r="E70" i="23"/>
  <c r="H74" i="23"/>
  <c r="E69" i="23"/>
  <c r="G45" i="23"/>
  <c r="G67" i="23"/>
  <c r="I69" i="23"/>
  <c r="I74" i="23"/>
  <c r="H67" i="23"/>
  <c r="F45" i="23"/>
  <c r="H69" i="23"/>
  <c r="F76" i="23"/>
  <c r="I53" i="23"/>
  <c r="H45" i="23"/>
  <c r="F71" i="23"/>
  <c r="H76" i="23"/>
  <c r="F70" i="23"/>
  <c r="I45" i="23"/>
  <c r="G71" i="23"/>
  <c r="I76" i="23"/>
  <c r="G70" i="23"/>
  <c r="H71" i="23"/>
  <c r="H70" i="23"/>
  <c r="I71" i="23"/>
  <c r="I70" i="23"/>
  <c r="F53" i="23"/>
  <c r="G53" i="23"/>
  <c r="H53" i="23"/>
  <c r="H102" i="23"/>
  <c r="J102" i="23"/>
  <c r="I102" i="23"/>
  <c r="G102" i="23"/>
  <c r="F102" i="23"/>
  <c r="S130" i="9"/>
  <c r="T104" i="9"/>
  <c r="S104" i="9"/>
  <c r="S105" i="5"/>
  <c r="T105" i="5"/>
  <c r="S95" i="5"/>
  <c r="T95" i="5"/>
  <c r="T112" i="5"/>
  <c r="S115" i="9"/>
  <c r="S131" i="9"/>
  <c r="S118" i="9"/>
  <c r="S94" i="9"/>
  <c r="I6" i="9" s="1"/>
  <c r="S119" i="9"/>
  <c r="S103" i="9"/>
  <c r="S123" i="9"/>
  <c r="S110" i="9"/>
  <c r="S126" i="9"/>
  <c r="S111" i="9"/>
  <c r="S127" i="9"/>
  <c r="S105" i="9"/>
  <c r="S116" i="9"/>
  <c r="S107" i="9"/>
  <c r="S125" i="9"/>
  <c r="S128" i="9"/>
  <c r="S97" i="9"/>
  <c r="S113" i="9"/>
  <c r="S121" i="9"/>
  <c r="F350" i="24"/>
  <c r="J364" i="24"/>
  <c r="J349" i="24"/>
  <c r="E349" i="24"/>
  <c r="J366" i="24"/>
  <c r="F355" i="24"/>
  <c r="D355" i="24" s="1"/>
  <c r="I366" i="24"/>
  <c r="J339" i="24"/>
  <c r="J324" i="24"/>
  <c r="J362" i="24"/>
  <c r="G348" i="24"/>
  <c r="F345" i="24"/>
  <c r="I362" i="24"/>
  <c r="F353" i="24"/>
  <c r="F362" i="24"/>
  <c r="G355" i="24"/>
  <c r="E353" i="24"/>
  <c r="J356" i="24"/>
  <c r="I356" i="24"/>
  <c r="G342" i="24"/>
  <c r="J337" i="24"/>
  <c r="G330" i="24"/>
  <c r="J342" i="24"/>
  <c r="J330" i="24"/>
  <c r="F356" i="24"/>
  <c r="G344" i="24"/>
  <c r="F342" i="24"/>
  <c r="F330" i="24"/>
  <c r="D330" i="24" s="1"/>
  <c r="G361" i="24"/>
  <c r="F339" i="24"/>
  <c r="F361" i="24"/>
  <c r="J355" i="24"/>
  <c r="J353" i="24"/>
  <c r="J345" i="24"/>
  <c r="F343" i="24"/>
  <c r="J341" i="24"/>
  <c r="F329" i="24"/>
  <c r="D329" i="24" s="1"/>
  <c r="E366" i="24"/>
  <c r="E362" i="24"/>
  <c r="D362" i="24" s="1"/>
  <c r="E361" i="24"/>
  <c r="E345" i="24"/>
  <c r="E333" i="24"/>
  <c r="J328" i="24"/>
  <c r="F316" i="24"/>
  <c r="D316" i="24" s="1"/>
  <c r="J338" i="24"/>
  <c r="J363" i="24"/>
  <c r="G340" i="24"/>
  <c r="F338" i="24"/>
  <c r="J335" i="24"/>
  <c r="F328" i="24"/>
  <c r="D328" i="24" s="1"/>
  <c r="J318" i="24"/>
  <c r="I365" i="24"/>
  <c r="J361" i="24"/>
  <c r="J360" i="24"/>
  <c r="J357" i="24"/>
  <c r="G365" i="24"/>
  <c r="I360" i="24"/>
  <c r="F357" i="24"/>
  <c r="J329" i="24"/>
  <c r="J320" i="24"/>
  <c r="F99" i="24"/>
  <c r="J99" i="24"/>
  <c r="E365" i="24"/>
  <c r="G363" i="24"/>
  <c r="E360" i="24"/>
  <c r="G359" i="24"/>
  <c r="J358" i="24"/>
  <c r="E356" i="24"/>
  <c r="I355" i="24"/>
  <c r="I354" i="24"/>
  <c r="J351" i="24"/>
  <c r="J350" i="24"/>
  <c r="J346" i="24"/>
  <c r="E341" i="24"/>
  <c r="F337" i="24"/>
  <c r="G336" i="24"/>
  <c r="F335" i="24"/>
  <c r="G334" i="24"/>
  <c r="J333" i="24"/>
  <c r="J331" i="24"/>
  <c r="J326" i="24"/>
  <c r="J325" i="24"/>
  <c r="J322" i="24"/>
  <c r="J321" i="24"/>
  <c r="G320" i="24"/>
  <c r="G318" i="24"/>
  <c r="J317" i="24"/>
  <c r="J316" i="24"/>
  <c r="G103" i="24"/>
  <c r="J105" i="24"/>
  <c r="J104" i="24"/>
  <c r="F363" i="24"/>
  <c r="D363" i="24" s="1"/>
  <c r="E359" i="24"/>
  <c r="D359" i="24" s="1"/>
  <c r="G357" i="24"/>
  <c r="F354" i="24"/>
  <c r="D354" i="24" s="1"/>
  <c r="F351" i="24"/>
  <c r="G350" i="24"/>
  <c r="J347" i="24"/>
  <c r="F346" i="24"/>
  <c r="J343" i="24"/>
  <c r="E337" i="24"/>
  <c r="F334" i="24"/>
  <c r="G332" i="24"/>
  <c r="G326" i="24"/>
  <c r="G322" i="24"/>
  <c r="F318" i="24"/>
  <c r="D318" i="24" s="1"/>
  <c r="F317" i="24"/>
  <c r="D317" i="24" s="1"/>
  <c r="F103" i="24"/>
  <c r="F105" i="24"/>
  <c r="I359" i="24"/>
  <c r="J354" i="24"/>
  <c r="J334" i="24"/>
  <c r="G352" i="24"/>
  <c r="F347" i="24"/>
  <c r="G324" i="24"/>
  <c r="G104" i="24"/>
  <c r="F364" i="24"/>
  <c r="F358" i="24"/>
  <c r="E99" i="24"/>
  <c r="F366" i="24"/>
  <c r="J365" i="24"/>
  <c r="F365" i="24"/>
  <c r="E364" i="24"/>
  <c r="D364" i="24" s="1"/>
  <c r="I363" i="24"/>
  <c r="F360" i="24"/>
  <c r="J359" i="24"/>
  <c r="F359" i="24"/>
  <c r="E358" i="24"/>
  <c r="I357" i="24"/>
  <c r="G354" i="24"/>
  <c r="F352" i="24"/>
  <c r="F349" i="24"/>
  <c r="J348" i="24"/>
  <c r="E347" i="24"/>
  <c r="G346" i="24"/>
  <c r="F344" i="24"/>
  <c r="F341" i="24"/>
  <c r="J340" i="24"/>
  <c r="E339" i="24"/>
  <c r="D339" i="24" s="1"/>
  <c r="G338" i="24"/>
  <c r="F336" i="24"/>
  <c r="F333" i="24"/>
  <c r="J332" i="24"/>
  <c r="G328" i="24"/>
  <c r="J327" i="24"/>
  <c r="F324" i="24"/>
  <c r="D324" i="24" s="1"/>
  <c r="F322" i="24"/>
  <c r="D322" i="24" s="1"/>
  <c r="F321" i="24"/>
  <c r="D321" i="24" s="1"/>
  <c r="G316" i="24"/>
  <c r="J315" i="24"/>
  <c r="I364" i="24"/>
  <c r="I358" i="24"/>
  <c r="J352" i="24"/>
  <c r="E351" i="24"/>
  <c r="F348" i="24"/>
  <c r="J344" i="24"/>
  <c r="E343" i="24"/>
  <c r="F340" i="24"/>
  <c r="J336" i="24"/>
  <c r="E335" i="24"/>
  <c r="F332" i="24"/>
  <c r="F326" i="24"/>
  <c r="D326" i="24" s="1"/>
  <c r="F325" i="24"/>
  <c r="F320" i="24"/>
  <c r="D320" i="24" s="1"/>
  <c r="G323" i="24"/>
  <c r="G319" i="24"/>
  <c r="I353" i="24"/>
  <c r="I351" i="24"/>
  <c r="I349" i="24"/>
  <c r="I347" i="24"/>
  <c r="I345" i="24"/>
  <c r="I343" i="24"/>
  <c r="I341" i="24"/>
  <c r="I339" i="24"/>
  <c r="I337" i="24"/>
  <c r="I335" i="24"/>
  <c r="I333" i="24"/>
  <c r="I323" i="24"/>
  <c r="I319" i="24"/>
  <c r="G331" i="24"/>
  <c r="G327" i="24"/>
  <c r="J323" i="24"/>
  <c r="G315" i="24"/>
  <c r="E352" i="24"/>
  <c r="I352" i="24"/>
  <c r="E350" i="24"/>
  <c r="I350" i="24"/>
  <c r="E348" i="24"/>
  <c r="I348" i="24"/>
  <c r="E346" i="24"/>
  <c r="I346" i="24"/>
  <c r="E344" i="24"/>
  <c r="D344" i="24" s="1"/>
  <c r="I344" i="24"/>
  <c r="E342" i="24"/>
  <c r="I342" i="24"/>
  <c r="E340" i="24"/>
  <c r="I340" i="24"/>
  <c r="E338" i="24"/>
  <c r="D338" i="24" s="1"/>
  <c r="I338" i="24"/>
  <c r="E336" i="24"/>
  <c r="I336" i="24"/>
  <c r="E334" i="24"/>
  <c r="I334" i="24"/>
  <c r="E332" i="24"/>
  <c r="I332" i="24"/>
  <c r="F331" i="24"/>
  <c r="G329" i="24"/>
  <c r="F327" i="24"/>
  <c r="G325" i="24"/>
  <c r="F323" i="24"/>
  <c r="G321" i="24"/>
  <c r="F319" i="24"/>
  <c r="G317" i="24"/>
  <c r="F315" i="24"/>
  <c r="G105" i="24"/>
  <c r="E331" i="24"/>
  <c r="D331" i="24" s="1"/>
  <c r="I329" i="24"/>
  <c r="E327" i="24"/>
  <c r="I325" i="24"/>
  <c r="E323" i="24"/>
  <c r="I321" i="24"/>
  <c r="E319" i="24"/>
  <c r="I317" i="24"/>
  <c r="E315" i="24"/>
  <c r="D315" i="24" s="1"/>
  <c r="I330" i="24"/>
  <c r="I328" i="24"/>
  <c r="I326" i="24"/>
  <c r="I324" i="24"/>
  <c r="I322" i="24"/>
  <c r="I320" i="24"/>
  <c r="I318" i="24"/>
  <c r="I316" i="24"/>
  <c r="I103" i="24"/>
  <c r="I104" i="24"/>
  <c r="J25" i="5"/>
  <c r="J40" i="5"/>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51" i="43"/>
  <c r="D219" i="43"/>
  <c r="D223" i="43"/>
  <c r="D288" i="43"/>
  <c r="D40" i="43"/>
  <c r="D97" i="43"/>
  <c r="D353" i="43"/>
  <c r="D366" i="43"/>
  <c r="D123" i="43"/>
  <c r="D180"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I9" i="6"/>
  <c r="H9" i="6"/>
  <c r="G9" i="6"/>
  <c r="F9" i="6"/>
  <c r="J6" i="6"/>
  <c r="H6" i="6"/>
  <c r="G6" i="6"/>
  <c r="F6" i="6"/>
  <c r="J8" i="6"/>
  <c r="H8" i="6"/>
  <c r="G8" i="6"/>
  <c r="F8" i="6"/>
  <c r="J7" i="6"/>
  <c r="I7" i="6"/>
  <c r="H7" i="6"/>
  <c r="G7" i="6"/>
  <c r="D96" i="43"/>
  <c r="D54" i="43"/>
  <c r="D177" i="43"/>
  <c r="D343" i="43"/>
  <c r="D211" i="43"/>
  <c r="D233" i="43"/>
  <c r="D184" i="43"/>
  <c r="D309" i="43"/>
  <c r="D361" i="43"/>
  <c r="D69" i="43"/>
  <c r="D260" i="43"/>
  <c r="D67" i="43"/>
  <c r="D359" i="43"/>
  <c r="D306" i="43"/>
  <c r="D42" i="43"/>
  <c r="D214" i="43"/>
  <c r="D192" i="43"/>
  <c r="D120" i="43"/>
  <c r="D301" i="43"/>
  <c r="D385" i="43"/>
  <c r="D283" i="43"/>
  <c r="D299" i="43"/>
  <c r="D300" i="43"/>
  <c r="D224" i="43"/>
  <c r="D170" i="43"/>
  <c r="D407" i="43"/>
  <c r="D340" i="43"/>
  <c r="D308" i="43"/>
  <c r="D421" i="43"/>
  <c r="D114" i="43"/>
  <c r="D191" i="43"/>
  <c r="D91" i="43"/>
  <c r="D36" i="43"/>
  <c r="D236" i="43"/>
  <c r="D82" i="43"/>
  <c r="D32" i="43"/>
  <c r="D183" i="43"/>
  <c r="D327" i="43"/>
  <c r="D419" i="43"/>
  <c r="D29" i="43"/>
  <c r="D239" i="43"/>
  <c r="D79" i="43"/>
  <c r="D320" i="43"/>
  <c r="D99" i="43"/>
  <c r="D62" i="43"/>
  <c r="D332" i="43"/>
  <c r="D378" i="43"/>
  <c r="D235" i="43"/>
  <c r="D163" i="43"/>
  <c r="D109" i="43"/>
  <c r="D212" i="43"/>
  <c r="D433" i="43"/>
  <c r="D294" i="43"/>
  <c r="D7" i="43"/>
  <c r="D386" i="43"/>
  <c r="D367" i="43"/>
  <c r="D258" i="43"/>
  <c r="D247" i="43"/>
  <c r="D262" i="43"/>
  <c r="D157" i="43"/>
  <c r="D418" i="43"/>
  <c r="D55" i="43"/>
  <c r="D128" i="43"/>
  <c r="D124" i="43"/>
  <c r="D347" i="43"/>
  <c r="D119" i="43"/>
  <c r="D196" i="43"/>
  <c r="D268" i="43"/>
  <c r="D259" i="43"/>
  <c r="D412" i="43"/>
  <c r="D12" i="43"/>
  <c r="D398" i="43"/>
  <c r="D98" i="43"/>
  <c r="D17" i="43"/>
  <c r="D210" i="43"/>
  <c r="D229" i="43"/>
  <c r="D66" i="43"/>
  <c r="D117" i="43"/>
  <c r="D341" i="43"/>
  <c r="D393" i="43"/>
  <c r="D127" i="43"/>
  <c r="D199" i="43"/>
  <c r="D307" i="43"/>
  <c r="D358" i="43"/>
  <c r="D344" i="43"/>
  <c r="D208" i="43"/>
  <c r="D221" i="43"/>
  <c r="D302" i="43"/>
  <c r="D77" i="43"/>
  <c r="D65" i="43"/>
  <c r="A7" i="24"/>
  <c r="A15" i="24"/>
  <c r="A110" i="24"/>
  <c r="A57" i="24"/>
  <c r="A111" i="24"/>
  <c r="A114" i="24"/>
  <c r="A62" i="24"/>
  <c r="A112" i="24"/>
  <c r="A9" i="24"/>
  <c r="A63" i="24"/>
  <c r="A29" i="24"/>
  <c r="A32" i="24"/>
  <c r="A113" i="24"/>
  <c r="A108" i="24"/>
  <c r="A68" i="24"/>
  <c r="A24" i="24"/>
  <c r="A17" i="24"/>
  <c r="A10" i="24"/>
  <c r="A14" i="24"/>
  <c r="A34" i="24"/>
  <c r="A16" i="24"/>
  <c r="A51" i="24"/>
  <c r="A22" i="24"/>
  <c r="A53" i="24"/>
  <c r="A73" i="24"/>
  <c r="A72" i="24"/>
  <c r="A41" i="24"/>
  <c r="A79" i="24"/>
  <c r="A11" i="24"/>
  <c r="A20" i="24"/>
  <c r="A35" i="24"/>
  <c r="A69" i="24"/>
  <c r="A31" i="24"/>
  <c r="A82" i="24"/>
  <c r="A91" i="24"/>
  <c r="A97" i="24"/>
  <c r="A101" i="24"/>
  <c r="A100" i="24"/>
  <c r="A115" i="24"/>
  <c r="A10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42" i="24"/>
  <c r="A23" i="24"/>
  <c r="A39" i="24"/>
  <c r="A25" i="24"/>
  <c r="A27" i="24"/>
  <c r="A58" i="24"/>
  <c r="A52" i="24"/>
  <c r="A61" i="24"/>
  <c r="A83" i="24"/>
  <c r="A75" i="24"/>
  <c r="A81" i="24"/>
  <c r="A12" i="24"/>
  <c r="A86" i="24"/>
  <c r="A197" i="24"/>
  <c r="A198" i="24"/>
  <c r="A199" i="24"/>
  <c r="A200" i="24"/>
  <c r="A201" i="24"/>
  <c r="A202" i="24"/>
  <c r="A203" i="24"/>
  <c r="A204" i="24"/>
  <c r="A205" i="24"/>
  <c r="A206" i="24"/>
  <c r="A207" i="24"/>
  <c r="A208" i="24"/>
  <c r="A209" i="24"/>
  <c r="A210" i="24"/>
  <c r="A211" i="24"/>
  <c r="A212" i="24"/>
  <c r="A213" i="24"/>
  <c r="A102" i="24"/>
  <c r="A98" i="24"/>
  <c r="A107" i="24"/>
  <c r="A106" i="24"/>
  <c r="A116" i="24"/>
  <c r="A117" i="24"/>
  <c r="A118" i="24"/>
  <c r="A119" i="24"/>
  <c r="A214" i="24"/>
  <c r="A215" i="24"/>
  <c r="A216" i="24"/>
  <c r="A217" i="24"/>
  <c r="A218" i="24"/>
  <c r="A219" i="24"/>
  <c r="A220" i="24"/>
  <c r="A221" i="24"/>
  <c r="A222" i="24"/>
  <c r="A223" i="24"/>
  <c r="A224" i="24"/>
  <c r="A225" i="24"/>
  <c r="A226" i="24"/>
  <c r="A227" i="24"/>
  <c r="A228" i="24"/>
  <c r="A229" i="24"/>
  <c r="A8" i="24"/>
  <c r="A13" i="24"/>
  <c r="A28" i="24"/>
  <c r="A30" i="24"/>
  <c r="A40" i="24"/>
  <c r="A77" i="24"/>
  <c r="A45" i="24"/>
  <c r="A36" i="24"/>
  <c r="A55" i="24"/>
  <c r="A46" i="24"/>
  <c r="A84" i="24"/>
  <c r="A67" i="24"/>
  <c r="A66" i="24"/>
  <c r="A71" i="24"/>
  <c r="A80" i="24"/>
  <c r="A230" i="24"/>
  <c r="A231" i="24"/>
  <c r="A232" i="24"/>
  <c r="A233" i="24"/>
  <c r="A234" i="24"/>
  <c r="A235" i="24"/>
  <c r="A236" i="24"/>
  <c r="A237" i="24"/>
  <c r="A238" i="24"/>
  <c r="A239" i="24"/>
  <c r="A240" i="24"/>
  <c r="A241" i="24"/>
  <c r="A242" i="24"/>
  <c r="A243" i="24"/>
  <c r="A244" i="24"/>
  <c r="A21" i="24"/>
  <c r="A33" i="24"/>
  <c r="A54" i="24"/>
  <c r="A38" i="24"/>
  <c r="A59" i="24"/>
  <c r="A60" i="24"/>
  <c r="A44" i="24"/>
  <c r="A47" i="24"/>
  <c r="A64" i="24"/>
  <c r="A65" i="24"/>
  <c r="A49" i="24"/>
  <c r="A76" i="24"/>
  <c r="A74" i="24"/>
  <c r="A92" i="24"/>
  <c r="A89" i="24"/>
  <c r="A93" i="24"/>
  <c r="A87" i="24"/>
  <c r="A95" i="24"/>
  <c r="A90" i="24"/>
  <c r="A245" i="24"/>
  <c r="A246" i="24"/>
  <c r="A247" i="24"/>
  <c r="A248" i="24"/>
  <c r="A249" i="24"/>
  <c r="A250" i="24"/>
  <c r="A251" i="24"/>
  <c r="A252" i="24"/>
  <c r="A253" i="24"/>
  <c r="A254" i="24"/>
  <c r="A255" i="24"/>
  <c r="A256" i="24"/>
  <c r="A257" i="24"/>
  <c r="A258" i="24"/>
  <c r="A259" i="24"/>
  <c r="A260" i="24"/>
  <c r="A261" i="24"/>
  <c r="A262" i="24"/>
  <c r="A263" i="24"/>
  <c r="A78" i="24"/>
  <c r="A50" i="24"/>
  <c r="A85" i="24"/>
  <c r="A88" i="24"/>
  <c r="A94"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11" i="23"/>
  <c r="A80" i="23"/>
  <c r="A79" i="23"/>
  <c r="A81" i="23"/>
  <c r="A14" i="23"/>
  <c r="A82" i="23"/>
  <c r="A6" i="23"/>
  <c r="A19" i="23"/>
  <c r="A12" i="23"/>
  <c r="A9" i="23"/>
  <c r="A84" i="23"/>
  <c r="A17" i="23"/>
  <c r="A86" i="23"/>
  <c r="A15" i="23"/>
  <c r="A88" i="23"/>
  <c r="A83" i="23"/>
  <c r="A85" i="23"/>
  <c r="A87" i="23"/>
  <c r="A89" i="23"/>
  <c r="A26" i="23"/>
  <c r="A16" i="23"/>
  <c r="A18" i="23"/>
  <c r="A30" i="23"/>
  <c r="A31" i="23"/>
  <c r="A29" i="23"/>
  <c r="A35" i="23"/>
  <c r="A23" i="23"/>
  <c r="A7" i="23"/>
  <c r="A33" i="23"/>
  <c r="A42" i="23"/>
  <c r="A43" i="23"/>
  <c r="A44" i="23"/>
  <c r="A50" i="23"/>
  <c r="A48" i="23"/>
  <c r="A54" i="23"/>
  <c r="A57" i="23"/>
  <c r="A61" i="23"/>
  <c r="A55" i="23"/>
  <c r="A62" i="23"/>
  <c r="A65" i="23"/>
  <c r="A56" i="23"/>
  <c r="A68" i="23"/>
  <c r="A10" i="23"/>
  <c r="A13" i="23"/>
  <c r="A20" i="23"/>
  <c r="A34" i="23"/>
  <c r="A24" i="23"/>
  <c r="A37" i="23"/>
  <c r="A36" i="23"/>
  <c r="A39" i="23"/>
  <c r="A8" i="23"/>
  <c r="A32" i="23"/>
  <c r="A38" i="23"/>
  <c r="A41" i="23"/>
  <c r="A25" i="23"/>
  <c r="A40" i="23"/>
  <c r="A47" i="23"/>
  <c r="A49" i="23"/>
  <c r="A52" i="23"/>
  <c r="A73" i="23"/>
  <c r="A60" i="23"/>
  <c r="A64" i="23"/>
  <c r="A58" i="23"/>
  <c r="A63" i="23"/>
  <c r="A59" i="23"/>
  <c r="A91" i="23"/>
  <c r="A90" i="23"/>
  <c r="A92" i="23"/>
  <c r="A93" i="23"/>
  <c r="A94" i="23"/>
  <c r="A95" i="23"/>
  <c r="A96" i="23"/>
  <c r="A97" i="23"/>
  <c r="A98" i="23"/>
  <c r="A99" i="23"/>
  <c r="A100" i="23"/>
  <c r="A101" i="23"/>
  <c r="A7" i="31"/>
  <c r="A6" i="31"/>
  <c r="A10" i="31"/>
  <c r="A9" i="31"/>
  <c r="A15" i="31"/>
  <c r="A13" i="31"/>
  <c r="A11" i="31"/>
  <c r="A18" i="31"/>
  <c r="A20" i="31"/>
  <c r="A8" i="31"/>
  <c r="A19" i="31"/>
  <c r="A25" i="31"/>
  <c r="A26" i="31"/>
  <c r="A14" i="31"/>
  <c r="A21" i="31"/>
  <c r="A16" i="31"/>
  <c r="A29" i="31"/>
  <c r="A17" i="31"/>
  <c r="A32" i="31"/>
  <c r="A30" i="31"/>
  <c r="A22" i="31"/>
  <c r="A31" i="31"/>
  <c r="A24" i="31"/>
  <c r="A35" i="31"/>
  <c r="A37" i="31"/>
  <c r="A33" i="31"/>
  <c r="A27" i="31"/>
  <c r="A34" i="31"/>
  <c r="A28" i="31"/>
  <c r="A36" i="31"/>
  <c r="A44" i="31"/>
  <c r="A43" i="31"/>
  <c r="A40" i="31"/>
  <c r="A45" i="31"/>
  <c r="A47" i="31"/>
  <c r="A46" i="31"/>
  <c r="A48" i="31"/>
  <c r="A52" i="31"/>
  <c r="A51" i="31"/>
  <c r="A54" i="31"/>
  <c r="A42" i="31"/>
  <c r="A59" i="31"/>
  <c r="A63" i="31"/>
  <c r="A65" i="31"/>
  <c r="A66" i="31"/>
  <c r="A67" i="31"/>
  <c r="A68" i="31"/>
  <c r="A69" i="31"/>
  <c r="A70" i="31"/>
  <c r="A71" i="31"/>
  <c r="A72" i="31"/>
  <c r="A73" i="31"/>
  <c r="A38" i="31"/>
  <c r="A39" i="31"/>
  <c r="A50" i="31"/>
  <c r="A53" i="31"/>
  <c r="A55" i="31"/>
  <c r="A56" i="31"/>
  <c r="A41" i="31"/>
  <c r="A58" i="31"/>
  <c r="A49" i="31"/>
  <c r="A60" i="31"/>
  <c r="A57" i="31"/>
  <c r="A61" i="31"/>
  <c r="A64" i="31"/>
  <c r="A62" i="31"/>
  <c r="A74" i="31"/>
  <c r="A75" i="31"/>
  <c r="A76" i="31"/>
  <c r="A77" i="31"/>
  <c r="A78" i="31"/>
  <c r="A79" i="31"/>
  <c r="A80" i="31"/>
  <c r="A81" i="31"/>
  <c r="A82" i="31"/>
  <c r="A83" i="31"/>
  <c r="A84" i="31"/>
  <c r="A85" i="31"/>
  <c r="D327" i="24" l="1"/>
  <c r="D334" i="24"/>
  <c r="D342" i="24"/>
  <c r="D350" i="24"/>
  <c r="D351" i="24"/>
  <c r="D341" i="24"/>
  <c r="D357" i="24"/>
  <c r="D333" i="24"/>
  <c r="D96" i="24"/>
  <c r="D360" i="24"/>
  <c r="D345" i="24"/>
  <c r="D353" i="24"/>
  <c r="D336" i="24"/>
  <c r="D352" i="24"/>
  <c r="D335" i="24"/>
  <c r="D358" i="24"/>
  <c r="D361" i="24"/>
  <c r="D325" i="24"/>
  <c r="D365" i="24"/>
  <c r="D319" i="24"/>
  <c r="D346" i="24"/>
  <c r="D347" i="24"/>
  <c r="D366" i="24"/>
  <c r="D343" i="24"/>
  <c r="D337" i="24"/>
  <c r="D323" i="24"/>
  <c r="D332" i="24"/>
  <c r="D340" i="24"/>
  <c r="D348" i="24"/>
  <c r="D356" i="24"/>
  <c r="D349" i="24"/>
  <c r="D102" i="23"/>
  <c r="D78" i="23"/>
  <c r="D46" i="23"/>
  <c r="D53" i="23"/>
  <c r="D76" i="23"/>
  <c r="D72" i="23"/>
  <c r="D51" i="23"/>
  <c r="D45" i="23"/>
  <c r="D66" i="23"/>
  <c r="D70" i="23"/>
  <c r="D67" i="23"/>
  <c r="D77" i="23"/>
  <c r="D71" i="23"/>
  <c r="D74" i="23"/>
  <c r="D69" i="23"/>
  <c r="D75" i="23"/>
  <c r="C96" i="24"/>
  <c r="C18" i="51"/>
  <c r="C12" i="51"/>
  <c r="C9" i="51"/>
  <c r="C21" i="51"/>
  <c r="C17" i="51"/>
  <c r="C7" i="51"/>
  <c r="C16" i="51"/>
  <c r="C6" i="51"/>
  <c r="C8" i="51"/>
  <c r="C15" i="51"/>
  <c r="C13" i="51"/>
  <c r="C10" i="51"/>
  <c r="C51" i="23"/>
  <c r="C77" i="23"/>
  <c r="C78" i="23"/>
  <c r="C46" i="23"/>
  <c r="C66" i="23"/>
  <c r="C75" i="23"/>
  <c r="C72" i="23"/>
  <c r="C76" i="23"/>
  <c r="C45" i="23"/>
  <c r="C70" i="23"/>
  <c r="C74" i="23"/>
  <c r="C69" i="23"/>
  <c r="C67" i="23"/>
  <c r="C71" i="23"/>
  <c r="C53" i="23"/>
  <c r="C102" i="23"/>
  <c r="C345" i="24"/>
  <c r="C355" i="24"/>
  <c r="C349" i="24"/>
  <c r="C362" i="24"/>
  <c r="C353" i="24"/>
  <c r="C361" i="24"/>
  <c r="C330" i="24"/>
  <c r="G125" i="6"/>
  <c r="H124" i="6"/>
  <c r="H125" i="6"/>
  <c r="G132" i="6"/>
  <c r="H132" i="6"/>
  <c r="H128" i="6"/>
  <c r="G128" i="6"/>
  <c r="G133" i="6"/>
  <c r="G129" i="6"/>
  <c r="H133" i="6"/>
  <c r="H129" i="6"/>
  <c r="G134" i="6"/>
  <c r="G126" i="6"/>
  <c r="G130" i="6"/>
  <c r="H134" i="6"/>
  <c r="H126" i="6"/>
  <c r="H130" i="6"/>
  <c r="G123" i="6"/>
  <c r="F7" i="6" s="1"/>
  <c r="G127" i="6"/>
  <c r="G131" i="6"/>
  <c r="C366" i="24"/>
  <c r="H123" i="6"/>
  <c r="F104" i="24" s="1"/>
  <c r="D104" i="24" s="1"/>
  <c r="H127" i="6"/>
  <c r="H131" i="6"/>
  <c r="C333" i="24"/>
  <c r="C358" i="24"/>
  <c r="C339" i="24"/>
  <c r="C347" i="24"/>
  <c r="C329" i="24"/>
  <c r="C365" i="24"/>
  <c r="C337" i="24"/>
  <c r="C318" i="24"/>
  <c r="C341" i="24"/>
  <c r="C356" i="24"/>
  <c r="C364" i="24"/>
  <c r="C357" i="24"/>
  <c r="D12" i="6"/>
  <c r="D18" i="6"/>
  <c r="D24" i="6"/>
  <c r="D30" i="6"/>
  <c r="D34" i="6"/>
  <c r="D40" i="6"/>
  <c r="D44" i="6"/>
  <c r="D48" i="6"/>
  <c r="D11" i="6"/>
  <c r="D13" i="6"/>
  <c r="D15" i="6"/>
  <c r="D17" i="6"/>
  <c r="D19" i="6"/>
  <c r="D21" i="6"/>
  <c r="D23" i="6"/>
  <c r="D25" i="6"/>
  <c r="D27" i="6"/>
  <c r="D29" i="6"/>
  <c r="D31" i="6"/>
  <c r="D33" i="6"/>
  <c r="D35" i="6"/>
  <c r="D37" i="6"/>
  <c r="D39" i="6"/>
  <c r="D41" i="6"/>
  <c r="D43" i="6"/>
  <c r="D45" i="6"/>
  <c r="D47" i="6"/>
  <c r="D49" i="6"/>
  <c r="D51" i="6"/>
  <c r="D53" i="6"/>
  <c r="D55" i="6"/>
  <c r="D57" i="6"/>
  <c r="D59" i="6"/>
  <c r="D61" i="6"/>
  <c r="D63" i="6"/>
  <c r="D65" i="6"/>
  <c r="D67" i="6"/>
  <c r="D69" i="6"/>
  <c r="D71" i="6"/>
  <c r="D73" i="6"/>
  <c r="D75" i="6"/>
  <c r="D77" i="6"/>
  <c r="D79" i="6"/>
  <c r="D81" i="6"/>
  <c r="D83" i="6"/>
  <c r="C335" i="24"/>
  <c r="C351" i="24"/>
  <c r="C363" i="24"/>
  <c r="C322" i="24"/>
  <c r="C360" i="24"/>
  <c r="D10" i="6"/>
  <c r="D14" i="6"/>
  <c r="D16" i="6"/>
  <c r="D20" i="6"/>
  <c r="D22" i="6"/>
  <c r="D26" i="6"/>
  <c r="D28" i="6"/>
  <c r="D32" i="6"/>
  <c r="D36" i="6"/>
  <c r="D38" i="6"/>
  <c r="D42" i="6"/>
  <c r="D46" i="6"/>
  <c r="D50" i="6"/>
  <c r="D52" i="6"/>
  <c r="D54" i="6"/>
  <c r="D56" i="6"/>
  <c r="D58" i="6"/>
  <c r="D60" i="6"/>
  <c r="D62" i="6"/>
  <c r="D64" i="6"/>
  <c r="D66" i="6"/>
  <c r="D68" i="6"/>
  <c r="D70" i="6"/>
  <c r="D72" i="6"/>
  <c r="D74" i="6"/>
  <c r="D76" i="6"/>
  <c r="D78" i="6"/>
  <c r="D80" i="6"/>
  <c r="D82" i="6"/>
  <c r="D84" i="6"/>
  <c r="C326" i="24"/>
  <c r="C359" i="24"/>
  <c r="C317" i="24"/>
  <c r="C321" i="24"/>
  <c r="C325" i="24"/>
  <c r="C315" i="24"/>
  <c r="C323" i="24"/>
  <c r="C331" i="24"/>
  <c r="C334" i="24"/>
  <c r="C338" i="24"/>
  <c r="C342" i="24"/>
  <c r="C346" i="24"/>
  <c r="C350" i="24"/>
  <c r="C343" i="24"/>
  <c r="C328" i="24"/>
  <c r="C320" i="24"/>
  <c r="C316" i="24"/>
  <c r="C319" i="24"/>
  <c r="C327" i="24"/>
  <c r="C332" i="24"/>
  <c r="C336" i="24"/>
  <c r="C340" i="24"/>
  <c r="C344" i="24"/>
  <c r="C348" i="24"/>
  <c r="C352" i="24"/>
  <c r="C354" i="24"/>
  <c r="C324" i="24"/>
  <c r="W133" i="6"/>
  <c r="X133" i="6"/>
  <c r="W132" i="6"/>
  <c r="W134" i="6"/>
  <c r="W96" i="6"/>
  <c r="X132" i="6"/>
  <c r="X134" i="6"/>
  <c r="T130" i="6"/>
  <c r="T124" i="6"/>
  <c r="T132" i="6"/>
  <c r="T126" i="6"/>
  <c r="T134" i="6"/>
  <c r="T128" i="6"/>
  <c r="S123" i="6"/>
  <c r="I8" i="6" s="1"/>
  <c r="S125" i="6"/>
  <c r="S127" i="6"/>
  <c r="S129" i="6"/>
  <c r="S131" i="6"/>
  <c r="S133" i="6"/>
  <c r="T123" i="6"/>
  <c r="I105" i="24" s="1"/>
  <c r="D105"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K93" i="6"/>
  <c r="S93" i="6"/>
  <c r="E8" i="6"/>
  <c r="K94" i="6"/>
  <c r="S94" i="6"/>
  <c r="E6" i="6"/>
  <c r="K95" i="6"/>
  <c r="S95" i="6"/>
  <c r="E9" i="6"/>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99" i="24" s="1"/>
  <c r="D99"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I84" i="28"/>
  <c r="H84" i="28"/>
  <c r="G84" i="28"/>
  <c r="F84" i="28"/>
  <c r="E84" i="28"/>
  <c r="D84" i="28" s="1"/>
  <c r="J83" i="28"/>
  <c r="I83" i="28"/>
  <c r="H83" i="28"/>
  <c r="G83" i="28"/>
  <c r="F83" i="28"/>
  <c r="E83" i="28"/>
  <c r="J82" i="28"/>
  <c r="I82" i="28"/>
  <c r="H82" i="28"/>
  <c r="G82" i="28"/>
  <c r="F82" i="28"/>
  <c r="E82" i="28"/>
  <c r="J81" i="28"/>
  <c r="I81" i="28"/>
  <c r="H81" i="28"/>
  <c r="G81" i="28"/>
  <c r="F81" i="28"/>
  <c r="E81" i="28"/>
  <c r="J80" i="28"/>
  <c r="I80" i="28"/>
  <c r="H80" i="28"/>
  <c r="G80" i="28"/>
  <c r="F80" i="28"/>
  <c r="E80" i="28"/>
  <c r="D80" i="28" s="1"/>
  <c r="J79" i="28"/>
  <c r="I79" i="28"/>
  <c r="H79" i="28"/>
  <c r="G79" i="28"/>
  <c r="F79" i="28"/>
  <c r="E79" i="28"/>
  <c r="J78" i="28"/>
  <c r="I78" i="28"/>
  <c r="H78" i="28"/>
  <c r="G78" i="28"/>
  <c r="F78" i="28"/>
  <c r="E78" i="28"/>
  <c r="J77" i="28"/>
  <c r="I77" i="28"/>
  <c r="H77" i="28"/>
  <c r="G77" i="28"/>
  <c r="F77" i="28"/>
  <c r="E77" i="28"/>
  <c r="J76" i="28"/>
  <c r="I76" i="28"/>
  <c r="H76" i="28"/>
  <c r="G76" i="28"/>
  <c r="F76" i="28"/>
  <c r="E76" i="28"/>
  <c r="D76" i="28" s="1"/>
  <c r="J75" i="28"/>
  <c r="I75" i="28"/>
  <c r="H75" i="28"/>
  <c r="G75" i="28"/>
  <c r="F75" i="28"/>
  <c r="E75" i="28"/>
  <c r="J74" i="28"/>
  <c r="I74" i="28"/>
  <c r="H74" i="28"/>
  <c r="G74" i="28"/>
  <c r="F74" i="28"/>
  <c r="E74" i="28"/>
  <c r="J73" i="28"/>
  <c r="I73" i="28"/>
  <c r="H73" i="28"/>
  <c r="G73" i="28"/>
  <c r="F73" i="28"/>
  <c r="E73" i="28"/>
  <c r="J72" i="28"/>
  <c r="I72" i="28"/>
  <c r="H72" i="28"/>
  <c r="G72" i="28"/>
  <c r="F72" i="28"/>
  <c r="E72" i="28"/>
  <c r="D72" i="28" s="1"/>
  <c r="J71" i="28"/>
  <c r="I71" i="28"/>
  <c r="H71" i="28"/>
  <c r="G71" i="28"/>
  <c r="F71" i="28"/>
  <c r="E71" i="28"/>
  <c r="J70" i="28"/>
  <c r="I70" i="28"/>
  <c r="H70" i="28"/>
  <c r="G70" i="28"/>
  <c r="F70" i="28"/>
  <c r="E70" i="28"/>
  <c r="J69" i="28"/>
  <c r="I69" i="28"/>
  <c r="H69" i="28"/>
  <c r="G69" i="28"/>
  <c r="F69" i="28"/>
  <c r="E69" i="28"/>
  <c r="J68" i="28"/>
  <c r="I68" i="28"/>
  <c r="H68" i="28"/>
  <c r="G68" i="28"/>
  <c r="F68" i="28"/>
  <c r="E68" i="28"/>
  <c r="D68" i="28" s="1"/>
  <c r="J67" i="28"/>
  <c r="I67" i="28"/>
  <c r="H67" i="28"/>
  <c r="G67" i="28"/>
  <c r="F67" i="28"/>
  <c r="E67" i="28"/>
  <c r="J66" i="28"/>
  <c r="I66" i="28"/>
  <c r="H66" i="28"/>
  <c r="G66" i="28"/>
  <c r="F66" i="28"/>
  <c r="E66" i="28"/>
  <c r="J65" i="28"/>
  <c r="I65" i="28"/>
  <c r="H65" i="28"/>
  <c r="G65" i="28"/>
  <c r="F65" i="28"/>
  <c r="E65" i="28"/>
  <c r="J64" i="28"/>
  <c r="I64" i="28"/>
  <c r="H64" i="28"/>
  <c r="G64" i="28"/>
  <c r="F64" i="28"/>
  <c r="E64" i="28"/>
  <c r="D64" i="28" s="1"/>
  <c r="J63" i="28"/>
  <c r="I63" i="28"/>
  <c r="H63" i="28"/>
  <c r="G63" i="28"/>
  <c r="F63" i="28"/>
  <c r="E63" i="28"/>
  <c r="J62" i="28"/>
  <c r="I62" i="28"/>
  <c r="H62" i="28"/>
  <c r="G62" i="28"/>
  <c r="F62" i="28"/>
  <c r="E62" i="28"/>
  <c r="J61" i="28"/>
  <c r="I61" i="28"/>
  <c r="H61" i="28"/>
  <c r="G61" i="28"/>
  <c r="F61" i="28"/>
  <c r="E61" i="28"/>
  <c r="J60" i="28"/>
  <c r="I60" i="28"/>
  <c r="H60" i="28"/>
  <c r="G60" i="28"/>
  <c r="F60" i="28"/>
  <c r="E60" i="28"/>
  <c r="D60" i="28" s="1"/>
  <c r="J59" i="28"/>
  <c r="I59" i="28"/>
  <c r="H59" i="28"/>
  <c r="G59" i="28"/>
  <c r="F59" i="28"/>
  <c r="E59" i="28"/>
  <c r="J58" i="28"/>
  <c r="I58" i="28"/>
  <c r="H58" i="28"/>
  <c r="G58" i="28"/>
  <c r="F58" i="28"/>
  <c r="E58" i="28"/>
  <c r="J57" i="28"/>
  <c r="I57" i="28"/>
  <c r="H57" i="28"/>
  <c r="G57" i="28"/>
  <c r="F57" i="28"/>
  <c r="E57" i="28"/>
  <c r="J56" i="28"/>
  <c r="I56" i="28"/>
  <c r="H56" i="28"/>
  <c r="G56" i="28"/>
  <c r="F56" i="28"/>
  <c r="E56" i="28"/>
  <c r="D56" i="28" s="1"/>
  <c r="J55" i="28"/>
  <c r="I55" i="28"/>
  <c r="H55" i="28"/>
  <c r="G55" i="28"/>
  <c r="F55" i="28"/>
  <c r="E55" i="28"/>
  <c r="J54" i="28"/>
  <c r="I54" i="28"/>
  <c r="H54" i="28"/>
  <c r="G54" i="28"/>
  <c r="F54" i="28"/>
  <c r="E54" i="28"/>
  <c r="J53" i="28"/>
  <c r="I53" i="28"/>
  <c r="H53" i="28"/>
  <c r="G53" i="28"/>
  <c r="F53" i="28"/>
  <c r="E53" i="28"/>
  <c r="J52" i="28"/>
  <c r="I52" i="28"/>
  <c r="H52" i="28"/>
  <c r="G52" i="28"/>
  <c r="F52" i="28"/>
  <c r="E52" i="28"/>
  <c r="D52" i="28" s="1"/>
  <c r="J51" i="28"/>
  <c r="I51" i="28"/>
  <c r="H51" i="28"/>
  <c r="G51" i="28"/>
  <c r="F51" i="28"/>
  <c r="E51" i="28"/>
  <c r="J50" i="28"/>
  <c r="I50" i="28"/>
  <c r="H50" i="28"/>
  <c r="G50" i="28"/>
  <c r="F50" i="28"/>
  <c r="E50" i="28"/>
  <c r="J49" i="28"/>
  <c r="I49" i="28"/>
  <c r="H49" i="28"/>
  <c r="G49" i="28"/>
  <c r="F49" i="28"/>
  <c r="E49" i="28"/>
  <c r="J48" i="28"/>
  <c r="I48" i="28"/>
  <c r="H48" i="28"/>
  <c r="G48" i="28"/>
  <c r="F48" i="28"/>
  <c r="E48" i="28"/>
  <c r="D48" i="28" s="1"/>
  <c r="J47" i="28"/>
  <c r="I47" i="28"/>
  <c r="H47" i="28"/>
  <c r="G47" i="28"/>
  <c r="F47" i="28"/>
  <c r="E47" i="28"/>
  <c r="J46" i="28"/>
  <c r="I46" i="28"/>
  <c r="H46" i="28"/>
  <c r="G46" i="28"/>
  <c r="F46" i="28"/>
  <c r="E46" i="28"/>
  <c r="J45" i="28"/>
  <c r="I45" i="28"/>
  <c r="H45" i="28"/>
  <c r="G45" i="28"/>
  <c r="F45" i="28"/>
  <c r="E45" i="28"/>
  <c r="J44" i="28"/>
  <c r="I44" i="28"/>
  <c r="H44" i="28"/>
  <c r="G44" i="28"/>
  <c r="F44" i="28"/>
  <c r="E44" i="28"/>
  <c r="D44" i="28" s="1"/>
  <c r="J43" i="28"/>
  <c r="I43" i="28"/>
  <c r="H43" i="28"/>
  <c r="G43" i="28"/>
  <c r="F43" i="28"/>
  <c r="E43" i="28"/>
  <c r="J42" i="28"/>
  <c r="I42" i="28"/>
  <c r="H42" i="28"/>
  <c r="G42" i="28"/>
  <c r="F42" i="28"/>
  <c r="E42" i="28"/>
  <c r="J41" i="28"/>
  <c r="I41" i="28"/>
  <c r="H41" i="28"/>
  <c r="G41" i="28"/>
  <c r="F41" i="28"/>
  <c r="E41" i="28"/>
  <c r="J40" i="28"/>
  <c r="I40" i="28"/>
  <c r="H40" i="28"/>
  <c r="G40" i="28"/>
  <c r="F40" i="28"/>
  <c r="E40" i="28"/>
  <c r="D40" i="28" s="1"/>
  <c r="J39" i="28"/>
  <c r="I39" i="28"/>
  <c r="H39" i="28"/>
  <c r="G39" i="28"/>
  <c r="F39" i="28"/>
  <c r="E39" i="28"/>
  <c r="J38" i="28"/>
  <c r="I38" i="28"/>
  <c r="H38" i="28"/>
  <c r="G38" i="28"/>
  <c r="F38" i="28"/>
  <c r="E38" i="28"/>
  <c r="J37" i="28"/>
  <c r="I37" i="28"/>
  <c r="H37" i="28"/>
  <c r="G37" i="28"/>
  <c r="F37" i="28"/>
  <c r="E37" i="28"/>
  <c r="J36" i="28"/>
  <c r="I36" i="28"/>
  <c r="H36" i="28"/>
  <c r="G36" i="28"/>
  <c r="F36" i="28"/>
  <c r="E36" i="28"/>
  <c r="D36" i="28" s="1"/>
  <c r="J35" i="28"/>
  <c r="I35" i="28"/>
  <c r="H35" i="28"/>
  <c r="G35" i="28"/>
  <c r="F35" i="28"/>
  <c r="E35" i="28"/>
  <c r="J34" i="28"/>
  <c r="I34" i="28"/>
  <c r="H34" i="28"/>
  <c r="G34" i="28"/>
  <c r="F34" i="28"/>
  <c r="E34" i="28"/>
  <c r="F10" i="28"/>
  <c r="E10" i="28"/>
  <c r="J29" i="28"/>
  <c r="G29" i="28"/>
  <c r="F29" i="28"/>
  <c r="E29" i="28"/>
  <c r="J24" i="28"/>
  <c r="I24" i="28"/>
  <c r="G24" i="28"/>
  <c r="F24" i="28"/>
  <c r="E24" i="28"/>
  <c r="F8" i="28"/>
  <c r="E8" i="28"/>
  <c r="J11" i="28"/>
  <c r="F11" i="28"/>
  <c r="E11" i="28"/>
  <c r="J28" i="28"/>
  <c r="H28" i="28"/>
  <c r="F28" i="28"/>
  <c r="E28" i="28"/>
  <c r="J21" i="28"/>
  <c r="I21" i="28"/>
  <c r="H21" i="28"/>
  <c r="J16" i="28"/>
  <c r="J25" i="28"/>
  <c r="H25" i="28"/>
  <c r="G25" i="28"/>
  <c r="E25" i="28"/>
  <c r="J23" i="28"/>
  <c r="H23" i="28"/>
  <c r="I20" i="28"/>
  <c r="H20" i="28"/>
  <c r="J33" i="28"/>
  <c r="I33" i="28"/>
  <c r="H33" i="28"/>
  <c r="G33" i="28"/>
  <c r="F33" i="28"/>
  <c r="J32" i="28"/>
  <c r="I32" i="28"/>
  <c r="H32" i="28"/>
  <c r="G32" i="28"/>
  <c r="F32" i="28"/>
  <c r="J31" i="28"/>
  <c r="I31" i="28"/>
  <c r="H31" i="28"/>
  <c r="G31" i="28"/>
  <c r="F31" i="28"/>
  <c r="J30" i="28"/>
  <c r="H30" i="28"/>
  <c r="F30" i="28"/>
  <c r="J26" i="28"/>
  <c r="G26" i="28"/>
  <c r="J19" i="28"/>
  <c r="J22" i="28"/>
  <c r="J17" i="28"/>
  <c r="I15" i="28"/>
  <c r="J18" i="28"/>
  <c r="I18" i="28"/>
  <c r="H18" i="28"/>
  <c r="J6" i="28"/>
  <c r="J27" i="28"/>
  <c r="H27" i="28"/>
  <c r="G27" i="28"/>
  <c r="F27" i="28"/>
  <c r="J7" i="28"/>
  <c r="J84" i="40"/>
  <c r="I84" i="40"/>
  <c r="D84" i="40" s="1"/>
  <c r="H84" i="40"/>
  <c r="G84" i="40"/>
  <c r="F84" i="40"/>
  <c r="E84" i="40"/>
  <c r="J83" i="40"/>
  <c r="I83" i="40"/>
  <c r="D83" i="40" s="1"/>
  <c r="H83" i="40"/>
  <c r="G83" i="40"/>
  <c r="F83" i="40"/>
  <c r="E83" i="40"/>
  <c r="J82" i="40"/>
  <c r="I82" i="40"/>
  <c r="D82" i="40" s="1"/>
  <c r="H82" i="40"/>
  <c r="G82" i="40"/>
  <c r="F82" i="40"/>
  <c r="E82" i="40"/>
  <c r="J81" i="40"/>
  <c r="I81" i="40"/>
  <c r="D81" i="40" s="1"/>
  <c r="H81" i="40"/>
  <c r="G81" i="40"/>
  <c r="F81" i="40"/>
  <c r="E81" i="40"/>
  <c r="J80" i="40"/>
  <c r="I80" i="40"/>
  <c r="D80" i="40" s="1"/>
  <c r="H80" i="40"/>
  <c r="G80" i="40"/>
  <c r="F80" i="40"/>
  <c r="E80" i="40"/>
  <c r="J79" i="40"/>
  <c r="I79" i="40"/>
  <c r="D79" i="40" s="1"/>
  <c r="H79" i="40"/>
  <c r="G79" i="40"/>
  <c r="F79" i="40"/>
  <c r="E79" i="40"/>
  <c r="J78" i="40"/>
  <c r="I78" i="40"/>
  <c r="D78" i="40" s="1"/>
  <c r="H78" i="40"/>
  <c r="G78" i="40"/>
  <c r="F78" i="40"/>
  <c r="E78" i="40"/>
  <c r="J77" i="40"/>
  <c r="I77" i="40"/>
  <c r="D77" i="40" s="1"/>
  <c r="H77" i="40"/>
  <c r="G77" i="40"/>
  <c r="F77" i="40"/>
  <c r="E77" i="40"/>
  <c r="J76" i="40"/>
  <c r="I76" i="40"/>
  <c r="D76" i="40" s="1"/>
  <c r="H76" i="40"/>
  <c r="G76" i="40"/>
  <c r="F76" i="40"/>
  <c r="E76" i="40"/>
  <c r="J75" i="40"/>
  <c r="I75" i="40"/>
  <c r="D75" i="40" s="1"/>
  <c r="H75" i="40"/>
  <c r="G75" i="40"/>
  <c r="F75" i="40"/>
  <c r="E75" i="40"/>
  <c r="J74" i="40"/>
  <c r="I74" i="40"/>
  <c r="D74" i="40" s="1"/>
  <c r="H74" i="40"/>
  <c r="G74" i="40"/>
  <c r="F74" i="40"/>
  <c r="E74" i="40"/>
  <c r="J73" i="40"/>
  <c r="I73" i="40"/>
  <c r="D73" i="40" s="1"/>
  <c r="H73" i="40"/>
  <c r="G73" i="40"/>
  <c r="F73" i="40"/>
  <c r="E73" i="40"/>
  <c r="J72" i="40"/>
  <c r="I72" i="40"/>
  <c r="D72" i="40" s="1"/>
  <c r="H72" i="40"/>
  <c r="G72" i="40"/>
  <c r="F72" i="40"/>
  <c r="E72" i="40"/>
  <c r="J71" i="40"/>
  <c r="I71" i="40"/>
  <c r="D71" i="40" s="1"/>
  <c r="H71" i="40"/>
  <c r="G71" i="40"/>
  <c r="F71" i="40"/>
  <c r="E71" i="40"/>
  <c r="J70" i="40"/>
  <c r="I70" i="40"/>
  <c r="D70" i="40" s="1"/>
  <c r="H70" i="40"/>
  <c r="G70" i="40"/>
  <c r="F70" i="40"/>
  <c r="E70" i="40"/>
  <c r="J69" i="40"/>
  <c r="I69" i="40"/>
  <c r="D69" i="40" s="1"/>
  <c r="H69" i="40"/>
  <c r="G69" i="40"/>
  <c r="F69" i="40"/>
  <c r="E69" i="40"/>
  <c r="J68" i="40"/>
  <c r="I68" i="40"/>
  <c r="D68" i="40" s="1"/>
  <c r="H68" i="40"/>
  <c r="G68" i="40"/>
  <c r="F68" i="40"/>
  <c r="E68" i="40"/>
  <c r="J67" i="40"/>
  <c r="I67" i="40"/>
  <c r="D67" i="40" s="1"/>
  <c r="H67" i="40"/>
  <c r="G67" i="40"/>
  <c r="F67" i="40"/>
  <c r="E67" i="40"/>
  <c r="J66" i="40"/>
  <c r="I66" i="40"/>
  <c r="D66" i="40" s="1"/>
  <c r="H66" i="40"/>
  <c r="G66" i="40"/>
  <c r="F66" i="40"/>
  <c r="E66" i="40"/>
  <c r="J65" i="40"/>
  <c r="I65" i="40"/>
  <c r="D65" i="40" s="1"/>
  <c r="H65" i="40"/>
  <c r="G65" i="40"/>
  <c r="F65" i="40"/>
  <c r="E65" i="40"/>
  <c r="J64" i="40"/>
  <c r="I64" i="40"/>
  <c r="D64" i="40" s="1"/>
  <c r="H64" i="40"/>
  <c r="G64" i="40"/>
  <c r="F64" i="40"/>
  <c r="E64" i="40"/>
  <c r="J63" i="40"/>
  <c r="I63" i="40"/>
  <c r="D63" i="40" s="1"/>
  <c r="H63" i="40"/>
  <c r="G63" i="40"/>
  <c r="F63" i="40"/>
  <c r="E63" i="40"/>
  <c r="J62" i="40"/>
  <c r="I62" i="40"/>
  <c r="D62" i="40" s="1"/>
  <c r="H62" i="40"/>
  <c r="G62" i="40"/>
  <c r="F62" i="40"/>
  <c r="E62" i="40"/>
  <c r="J61" i="40"/>
  <c r="I61" i="40"/>
  <c r="D61" i="40" s="1"/>
  <c r="H61" i="40"/>
  <c r="G61" i="40"/>
  <c r="F61" i="40"/>
  <c r="E61" i="40"/>
  <c r="J60" i="40"/>
  <c r="I60" i="40"/>
  <c r="D60" i="40" s="1"/>
  <c r="H60" i="40"/>
  <c r="G60" i="40"/>
  <c r="F60" i="40"/>
  <c r="E60" i="40"/>
  <c r="J59" i="40"/>
  <c r="I59" i="40"/>
  <c r="D59" i="40" s="1"/>
  <c r="H59" i="40"/>
  <c r="G59" i="40"/>
  <c r="F59" i="40"/>
  <c r="E59" i="40"/>
  <c r="J58" i="40"/>
  <c r="I58" i="40"/>
  <c r="D58" i="40" s="1"/>
  <c r="H58" i="40"/>
  <c r="G58" i="40"/>
  <c r="F58" i="40"/>
  <c r="E58" i="40"/>
  <c r="J57" i="40"/>
  <c r="I57" i="40"/>
  <c r="D57" i="40" s="1"/>
  <c r="H57" i="40"/>
  <c r="G57" i="40"/>
  <c r="F57" i="40"/>
  <c r="E57" i="40"/>
  <c r="J56" i="40"/>
  <c r="I56" i="40"/>
  <c r="D56" i="40" s="1"/>
  <c r="H56" i="40"/>
  <c r="G56" i="40"/>
  <c r="F56" i="40"/>
  <c r="E56" i="40"/>
  <c r="J55" i="40"/>
  <c r="I55" i="40"/>
  <c r="D55" i="40" s="1"/>
  <c r="H55" i="40"/>
  <c r="G55" i="40"/>
  <c r="F55" i="40"/>
  <c r="E55" i="40"/>
  <c r="J54" i="40"/>
  <c r="I54" i="40"/>
  <c r="D54" i="40" s="1"/>
  <c r="H54" i="40"/>
  <c r="G54" i="40"/>
  <c r="F54" i="40"/>
  <c r="E54" i="40"/>
  <c r="J53" i="40"/>
  <c r="I53" i="40"/>
  <c r="D53" i="40" s="1"/>
  <c r="H53" i="40"/>
  <c r="G53" i="40"/>
  <c r="F53" i="40"/>
  <c r="E53" i="40"/>
  <c r="J52" i="40"/>
  <c r="I52" i="40"/>
  <c r="D52" i="40" s="1"/>
  <c r="H52" i="40"/>
  <c r="G52" i="40"/>
  <c r="F52" i="40"/>
  <c r="E52" i="40"/>
  <c r="J51" i="40"/>
  <c r="I51" i="40"/>
  <c r="D51" i="40" s="1"/>
  <c r="H51" i="40"/>
  <c r="G51" i="40"/>
  <c r="F51" i="40"/>
  <c r="E51" i="40"/>
  <c r="J50" i="40"/>
  <c r="I50" i="40"/>
  <c r="D50" i="40" s="1"/>
  <c r="H50" i="40"/>
  <c r="G50" i="40"/>
  <c r="F50" i="40"/>
  <c r="E50" i="40"/>
  <c r="J49" i="40"/>
  <c r="I49" i="40"/>
  <c r="D49" i="40" s="1"/>
  <c r="H49" i="40"/>
  <c r="G49" i="40"/>
  <c r="F49" i="40"/>
  <c r="E49" i="40"/>
  <c r="J48" i="40"/>
  <c r="I48" i="40"/>
  <c r="D48" i="40" s="1"/>
  <c r="H48" i="40"/>
  <c r="G48" i="40"/>
  <c r="F48" i="40"/>
  <c r="E48" i="40"/>
  <c r="J47" i="40"/>
  <c r="I47" i="40"/>
  <c r="D47" i="40" s="1"/>
  <c r="H47" i="40"/>
  <c r="G47" i="40"/>
  <c r="F47" i="40"/>
  <c r="E47" i="40"/>
  <c r="J46" i="40"/>
  <c r="I46" i="40"/>
  <c r="D46" i="40" s="1"/>
  <c r="H46" i="40"/>
  <c r="G46" i="40"/>
  <c r="F46" i="40"/>
  <c r="E46" i="40"/>
  <c r="J45" i="40"/>
  <c r="I45" i="40"/>
  <c r="D45" i="40" s="1"/>
  <c r="H45" i="40"/>
  <c r="G45" i="40"/>
  <c r="F45" i="40"/>
  <c r="E45" i="40"/>
  <c r="J44" i="40"/>
  <c r="I44" i="40"/>
  <c r="D44" i="40" s="1"/>
  <c r="H44" i="40"/>
  <c r="G44" i="40"/>
  <c r="F44" i="40"/>
  <c r="E44" i="40"/>
  <c r="J43" i="40"/>
  <c r="I43" i="40"/>
  <c r="D43" i="40" s="1"/>
  <c r="H43" i="40"/>
  <c r="G43" i="40"/>
  <c r="F43" i="40"/>
  <c r="E43" i="40"/>
  <c r="J42" i="40"/>
  <c r="I42" i="40"/>
  <c r="D42" i="40" s="1"/>
  <c r="H42" i="40"/>
  <c r="G42" i="40"/>
  <c r="F42" i="40"/>
  <c r="E42" i="40"/>
  <c r="J41" i="40"/>
  <c r="I41" i="40"/>
  <c r="D41" i="40" s="1"/>
  <c r="H41" i="40"/>
  <c r="G41" i="40"/>
  <c r="F41" i="40"/>
  <c r="E41" i="40"/>
  <c r="J40" i="40"/>
  <c r="I40" i="40"/>
  <c r="D40" i="40" s="1"/>
  <c r="H40" i="40"/>
  <c r="G40" i="40"/>
  <c r="F40" i="40"/>
  <c r="E40" i="40"/>
  <c r="J39" i="40"/>
  <c r="I39" i="40"/>
  <c r="D39" i="40" s="1"/>
  <c r="H39" i="40"/>
  <c r="G39" i="40"/>
  <c r="F39" i="40"/>
  <c r="E39" i="40"/>
  <c r="J38" i="40"/>
  <c r="I38" i="40"/>
  <c r="D38" i="40" s="1"/>
  <c r="H38" i="40"/>
  <c r="G38" i="40"/>
  <c r="F38" i="40"/>
  <c r="E38" i="40"/>
  <c r="J37" i="40"/>
  <c r="I37" i="40"/>
  <c r="D37" i="40" s="1"/>
  <c r="H37" i="40"/>
  <c r="G37" i="40"/>
  <c r="F37" i="40"/>
  <c r="E37" i="40"/>
  <c r="J36" i="40"/>
  <c r="I36" i="40"/>
  <c r="D36" i="40" s="1"/>
  <c r="H36" i="40"/>
  <c r="G36" i="40"/>
  <c r="F36" i="40"/>
  <c r="E36" i="40"/>
  <c r="J35" i="40"/>
  <c r="I35" i="40"/>
  <c r="D35" i="40" s="1"/>
  <c r="H35" i="40"/>
  <c r="G35" i="40"/>
  <c r="F35" i="40"/>
  <c r="E35" i="40"/>
  <c r="J34" i="40"/>
  <c r="I34" i="40"/>
  <c r="D34" i="40" s="1"/>
  <c r="H34" i="40"/>
  <c r="G34" i="40"/>
  <c r="F34" i="40"/>
  <c r="E34" i="40"/>
  <c r="J33" i="40"/>
  <c r="I33" i="40"/>
  <c r="D33" i="40" s="1"/>
  <c r="H33" i="40"/>
  <c r="G33" i="40"/>
  <c r="F33" i="40"/>
  <c r="E33" i="40"/>
  <c r="J32" i="40"/>
  <c r="I32" i="40"/>
  <c r="D32" i="40" s="1"/>
  <c r="H32" i="40"/>
  <c r="G32" i="40"/>
  <c r="F32" i="40"/>
  <c r="E32" i="40"/>
  <c r="J31" i="40"/>
  <c r="I31" i="40"/>
  <c r="D31" i="40" s="1"/>
  <c r="H31" i="40"/>
  <c r="G31" i="40"/>
  <c r="F31" i="40"/>
  <c r="E31" i="40"/>
  <c r="J30" i="40"/>
  <c r="I30" i="40"/>
  <c r="D30" i="40" s="1"/>
  <c r="H30" i="40"/>
  <c r="G30" i="40"/>
  <c r="F30" i="40"/>
  <c r="E30" i="40"/>
  <c r="J29" i="40"/>
  <c r="I29" i="40"/>
  <c r="D29" i="40" s="1"/>
  <c r="H29" i="40"/>
  <c r="G29" i="40"/>
  <c r="F29" i="40"/>
  <c r="E29" i="40"/>
  <c r="J28" i="40"/>
  <c r="I28" i="40"/>
  <c r="D28" i="40" s="1"/>
  <c r="H28" i="40"/>
  <c r="G28" i="40"/>
  <c r="F28" i="40"/>
  <c r="E28" i="40"/>
  <c r="J27" i="40"/>
  <c r="I27" i="40"/>
  <c r="D27" i="40" s="1"/>
  <c r="H27" i="40"/>
  <c r="G27" i="40"/>
  <c r="F27" i="40"/>
  <c r="E27" i="40"/>
  <c r="J26" i="40"/>
  <c r="I26" i="40"/>
  <c r="D26" i="40" s="1"/>
  <c r="H26" i="40"/>
  <c r="G26" i="40"/>
  <c r="F26" i="40"/>
  <c r="E26" i="40"/>
  <c r="J25" i="40"/>
  <c r="I25" i="40"/>
  <c r="D25" i="40" s="1"/>
  <c r="H25" i="40"/>
  <c r="G25" i="40"/>
  <c r="F25" i="40"/>
  <c r="E25" i="40"/>
  <c r="J24" i="40"/>
  <c r="I24" i="40"/>
  <c r="D24" i="40" s="1"/>
  <c r="H24" i="40"/>
  <c r="G24" i="40"/>
  <c r="F24" i="40"/>
  <c r="E24" i="40"/>
  <c r="J23" i="40"/>
  <c r="I23" i="40"/>
  <c r="D23" i="40" s="1"/>
  <c r="H23" i="40"/>
  <c r="G23" i="40"/>
  <c r="F23" i="40"/>
  <c r="E23" i="40"/>
  <c r="J22" i="40"/>
  <c r="I22" i="40"/>
  <c r="D22" i="40" s="1"/>
  <c r="H22" i="40"/>
  <c r="G22" i="40"/>
  <c r="F22" i="40"/>
  <c r="E22" i="40"/>
  <c r="J21" i="40"/>
  <c r="I21" i="40"/>
  <c r="D21" i="40" s="1"/>
  <c r="H21" i="40"/>
  <c r="G21" i="40"/>
  <c r="F21" i="40"/>
  <c r="E21" i="40"/>
  <c r="I9" i="40"/>
  <c r="F9" i="40"/>
  <c r="E9" i="40"/>
  <c r="H15" i="40"/>
  <c r="G15" i="40"/>
  <c r="F15" i="40"/>
  <c r="E15" i="40"/>
  <c r="J18" i="40"/>
  <c r="G18" i="40"/>
  <c r="F18" i="40"/>
  <c r="E18" i="40"/>
  <c r="J13" i="40"/>
  <c r="G13" i="40"/>
  <c r="F13" i="40"/>
  <c r="E13" i="40"/>
  <c r="J17" i="40"/>
  <c r="I17" i="40"/>
  <c r="G17" i="40"/>
  <c r="F17" i="40"/>
  <c r="E17" i="40"/>
  <c r="J14" i="40"/>
  <c r="I16" i="40"/>
  <c r="J10" i="40"/>
  <c r="H10" i="40"/>
  <c r="E10" i="40"/>
  <c r="J19" i="40"/>
  <c r="I19" i="40"/>
  <c r="H19" i="40"/>
  <c r="G19" i="40"/>
  <c r="F19" i="40"/>
  <c r="J11" i="40"/>
  <c r="J8" i="40"/>
  <c r="I20" i="40"/>
  <c r="J84" i="35"/>
  <c r="I84" i="35"/>
  <c r="D84" i="35" s="1"/>
  <c r="H84" i="35"/>
  <c r="G84" i="35"/>
  <c r="F84" i="35"/>
  <c r="E84" i="35"/>
  <c r="J83" i="35"/>
  <c r="I83" i="35"/>
  <c r="D83" i="35" s="1"/>
  <c r="H83" i="35"/>
  <c r="G83" i="35"/>
  <c r="F83" i="35"/>
  <c r="E83" i="35"/>
  <c r="J82" i="35"/>
  <c r="I82" i="35"/>
  <c r="D82" i="35" s="1"/>
  <c r="H82" i="35"/>
  <c r="G82" i="35"/>
  <c r="F82" i="35"/>
  <c r="E82" i="35"/>
  <c r="J81" i="35"/>
  <c r="I81" i="35"/>
  <c r="D81" i="35" s="1"/>
  <c r="H81" i="35"/>
  <c r="G81" i="35"/>
  <c r="F81" i="35"/>
  <c r="E81" i="35"/>
  <c r="J80" i="35"/>
  <c r="I80" i="35"/>
  <c r="D80" i="35" s="1"/>
  <c r="H80" i="35"/>
  <c r="G80" i="35"/>
  <c r="F80" i="35"/>
  <c r="E80" i="35"/>
  <c r="J79" i="35"/>
  <c r="I79" i="35"/>
  <c r="D79" i="35" s="1"/>
  <c r="H79" i="35"/>
  <c r="G79" i="35"/>
  <c r="F79" i="35"/>
  <c r="E79" i="35"/>
  <c r="J78" i="35"/>
  <c r="I78" i="35"/>
  <c r="D78" i="35" s="1"/>
  <c r="H78" i="35"/>
  <c r="G78" i="35"/>
  <c r="F78" i="35"/>
  <c r="E78" i="35"/>
  <c r="J77" i="35"/>
  <c r="I77" i="35"/>
  <c r="D77" i="35" s="1"/>
  <c r="H77" i="35"/>
  <c r="G77" i="35"/>
  <c r="F77" i="35"/>
  <c r="E77" i="35"/>
  <c r="J76" i="35"/>
  <c r="I76" i="35"/>
  <c r="D76" i="35" s="1"/>
  <c r="H76" i="35"/>
  <c r="G76" i="35"/>
  <c r="F76" i="35"/>
  <c r="E76" i="35"/>
  <c r="J75" i="35"/>
  <c r="I75" i="35"/>
  <c r="D75" i="35" s="1"/>
  <c r="H75" i="35"/>
  <c r="G75" i="35"/>
  <c r="F75" i="35"/>
  <c r="E75" i="35"/>
  <c r="J74" i="35"/>
  <c r="I74" i="35"/>
  <c r="D74" i="35" s="1"/>
  <c r="H74" i="35"/>
  <c r="G74" i="35"/>
  <c r="F74" i="35"/>
  <c r="E74" i="35"/>
  <c r="J73" i="35"/>
  <c r="I73" i="35"/>
  <c r="D73" i="35" s="1"/>
  <c r="H73" i="35"/>
  <c r="G73" i="35"/>
  <c r="F73" i="35"/>
  <c r="E73" i="35"/>
  <c r="J72" i="35"/>
  <c r="I72" i="35"/>
  <c r="D72" i="35" s="1"/>
  <c r="H72" i="35"/>
  <c r="G72" i="35"/>
  <c r="F72" i="35"/>
  <c r="E72" i="35"/>
  <c r="J71" i="35"/>
  <c r="I71" i="35"/>
  <c r="D71" i="35" s="1"/>
  <c r="H71" i="35"/>
  <c r="G71" i="35"/>
  <c r="F71" i="35"/>
  <c r="E71" i="35"/>
  <c r="J70" i="35"/>
  <c r="I70" i="35"/>
  <c r="D70" i="35" s="1"/>
  <c r="H70" i="35"/>
  <c r="G70" i="35"/>
  <c r="F70" i="35"/>
  <c r="E70" i="35"/>
  <c r="J69" i="35"/>
  <c r="I69" i="35"/>
  <c r="D69" i="35" s="1"/>
  <c r="H69" i="35"/>
  <c r="G69" i="35"/>
  <c r="F69" i="35"/>
  <c r="E69" i="35"/>
  <c r="J68" i="35"/>
  <c r="I68" i="35"/>
  <c r="D68" i="35" s="1"/>
  <c r="H68" i="35"/>
  <c r="G68" i="35"/>
  <c r="F68" i="35"/>
  <c r="E68" i="35"/>
  <c r="J67" i="35"/>
  <c r="I67" i="35"/>
  <c r="D67" i="35" s="1"/>
  <c r="H67" i="35"/>
  <c r="G67" i="35"/>
  <c r="F67" i="35"/>
  <c r="E67" i="35"/>
  <c r="J66" i="35"/>
  <c r="I66" i="35"/>
  <c r="D66" i="35" s="1"/>
  <c r="H66" i="35"/>
  <c r="G66" i="35"/>
  <c r="F66" i="35"/>
  <c r="E66" i="35"/>
  <c r="J65" i="35"/>
  <c r="I65" i="35"/>
  <c r="D65" i="35" s="1"/>
  <c r="H65" i="35"/>
  <c r="G65" i="35"/>
  <c r="F65" i="35"/>
  <c r="E65" i="35"/>
  <c r="J64" i="35"/>
  <c r="I64" i="35"/>
  <c r="D64" i="35" s="1"/>
  <c r="H64" i="35"/>
  <c r="G64" i="35"/>
  <c r="F64" i="35"/>
  <c r="E64" i="35"/>
  <c r="J63" i="35"/>
  <c r="I63" i="35"/>
  <c r="D63" i="35" s="1"/>
  <c r="H63" i="35"/>
  <c r="G63" i="35"/>
  <c r="F63" i="35"/>
  <c r="E63" i="35"/>
  <c r="J62" i="35"/>
  <c r="I62" i="35"/>
  <c r="D62" i="35" s="1"/>
  <c r="H62" i="35"/>
  <c r="G62" i="35"/>
  <c r="F62" i="35"/>
  <c r="E62" i="35"/>
  <c r="J61" i="35"/>
  <c r="I61" i="35"/>
  <c r="D61" i="35" s="1"/>
  <c r="H61" i="35"/>
  <c r="G61" i="35"/>
  <c r="F61" i="35"/>
  <c r="E61" i="35"/>
  <c r="J60" i="35"/>
  <c r="I60" i="35"/>
  <c r="D60" i="35" s="1"/>
  <c r="H60" i="35"/>
  <c r="G60" i="35"/>
  <c r="F60" i="35"/>
  <c r="E60" i="35"/>
  <c r="J59" i="35"/>
  <c r="I59" i="35"/>
  <c r="D59" i="35" s="1"/>
  <c r="H59" i="35"/>
  <c r="G59" i="35"/>
  <c r="F59" i="35"/>
  <c r="E59" i="35"/>
  <c r="J58" i="35"/>
  <c r="I58" i="35"/>
  <c r="D58" i="35" s="1"/>
  <c r="H58" i="35"/>
  <c r="G58" i="35"/>
  <c r="F58" i="35"/>
  <c r="E58" i="35"/>
  <c r="J57" i="35"/>
  <c r="I57" i="35"/>
  <c r="D57" i="35" s="1"/>
  <c r="H57" i="35"/>
  <c r="G57" i="35"/>
  <c r="F57" i="35"/>
  <c r="E57" i="35"/>
  <c r="J56" i="35"/>
  <c r="I56" i="35"/>
  <c r="D56" i="35" s="1"/>
  <c r="H56" i="35"/>
  <c r="G56" i="35"/>
  <c r="F56" i="35"/>
  <c r="E56" i="35"/>
  <c r="J55" i="35"/>
  <c r="I55" i="35"/>
  <c r="D55" i="35" s="1"/>
  <c r="H55" i="35"/>
  <c r="G55" i="35"/>
  <c r="F55" i="35"/>
  <c r="E55" i="35"/>
  <c r="J54" i="35"/>
  <c r="I54" i="35"/>
  <c r="D54" i="35" s="1"/>
  <c r="H54" i="35"/>
  <c r="G54" i="35"/>
  <c r="F54" i="35"/>
  <c r="E54" i="35"/>
  <c r="J53" i="35"/>
  <c r="I53" i="35"/>
  <c r="D53" i="35" s="1"/>
  <c r="H53" i="35"/>
  <c r="G53" i="35"/>
  <c r="F53" i="35"/>
  <c r="E53" i="35"/>
  <c r="J52" i="35"/>
  <c r="I52" i="35"/>
  <c r="D52" i="35" s="1"/>
  <c r="H52" i="35"/>
  <c r="G52" i="35"/>
  <c r="F52" i="35"/>
  <c r="E52" i="35"/>
  <c r="J51" i="35"/>
  <c r="I51" i="35"/>
  <c r="D51" i="35" s="1"/>
  <c r="H51" i="35"/>
  <c r="G51" i="35"/>
  <c r="F51" i="35"/>
  <c r="E51" i="35"/>
  <c r="J50" i="35"/>
  <c r="I50" i="35"/>
  <c r="D50" i="35" s="1"/>
  <c r="H50" i="35"/>
  <c r="G50" i="35"/>
  <c r="F50" i="35"/>
  <c r="E50" i="35"/>
  <c r="J49" i="35"/>
  <c r="I49" i="35"/>
  <c r="D49" i="35" s="1"/>
  <c r="H49" i="35"/>
  <c r="G49" i="35"/>
  <c r="F49" i="35"/>
  <c r="E49" i="35"/>
  <c r="J48" i="35"/>
  <c r="I48" i="35"/>
  <c r="D48" i="35" s="1"/>
  <c r="H48" i="35"/>
  <c r="G48" i="35"/>
  <c r="F48" i="35"/>
  <c r="E48" i="35"/>
  <c r="J47" i="35"/>
  <c r="I47" i="35"/>
  <c r="D47" i="35" s="1"/>
  <c r="H47" i="35"/>
  <c r="G47" i="35"/>
  <c r="F47" i="35"/>
  <c r="E47" i="35"/>
  <c r="J46" i="35"/>
  <c r="I46" i="35"/>
  <c r="D46" i="35" s="1"/>
  <c r="H46" i="35"/>
  <c r="G46" i="35"/>
  <c r="F46" i="35"/>
  <c r="E46" i="35"/>
  <c r="J45" i="35"/>
  <c r="I45" i="35"/>
  <c r="D45" i="35" s="1"/>
  <c r="H45" i="35"/>
  <c r="G45" i="35"/>
  <c r="F45" i="35"/>
  <c r="E45" i="35"/>
  <c r="J44" i="35"/>
  <c r="I44" i="35"/>
  <c r="D44" i="35" s="1"/>
  <c r="H44" i="35"/>
  <c r="G44" i="35"/>
  <c r="F44" i="35"/>
  <c r="E44" i="35"/>
  <c r="J43" i="35"/>
  <c r="I43" i="35"/>
  <c r="D43" i="35" s="1"/>
  <c r="H43" i="35"/>
  <c r="G43" i="35"/>
  <c r="F43" i="35"/>
  <c r="E43" i="35"/>
  <c r="J42" i="35"/>
  <c r="I42" i="35"/>
  <c r="D42" i="35" s="1"/>
  <c r="H42" i="35"/>
  <c r="G42" i="35"/>
  <c r="F42" i="35"/>
  <c r="E42" i="35"/>
  <c r="J41" i="35"/>
  <c r="I41" i="35"/>
  <c r="D41" i="35" s="1"/>
  <c r="H41" i="35"/>
  <c r="G41" i="35"/>
  <c r="F41" i="35"/>
  <c r="E41" i="35"/>
  <c r="J40" i="35"/>
  <c r="I40" i="35"/>
  <c r="D40" i="35" s="1"/>
  <c r="H40" i="35"/>
  <c r="G40" i="35"/>
  <c r="F40" i="35"/>
  <c r="E40" i="35"/>
  <c r="J39" i="35"/>
  <c r="I39" i="35"/>
  <c r="D39" i="35" s="1"/>
  <c r="H39" i="35"/>
  <c r="G39" i="35"/>
  <c r="F39" i="35"/>
  <c r="E39" i="35"/>
  <c r="J38" i="35"/>
  <c r="I38" i="35"/>
  <c r="D38" i="35" s="1"/>
  <c r="H38" i="35"/>
  <c r="G38" i="35"/>
  <c r="F38" i="35"/>
  <c r="E38" i="35"/>
  <c r="J37" i="35"/>
  <c r="I37" i="35"/>
  <c r="D37" i="35" s="1"/>
  <c r="H37" i="35"/>
  <c r="G37" i="35"/>
  <c r="F37" i="35"/>
  <c r="E37" i="35"/>
  <c r="J36" i="35"/>
  <c r="I36" i="35"/>
  <c r="D36" i="35" s="1"/>
  <c r="H36" i="35"/>
  <c r="G36" i="35"/>
  <c r="F36" i="35"/>
  <c r="E36" i="35"/>
  <c r="J35" i="35"/>
  <c r="I35" i="35"/>
  <c r="D35" i="35" s="1"/>
  <c r="H35" i="35"/>
  <c r="G35" i="35"/>
  <c r="F35" i="35"/>
  <c r="E35" i="35"/>
  <c r="J34" i="35"/>
  <c r="I34" i="35"/>
  <c r="D34" i="35" s="1"/>
  <c r="H34" i="35"/>
  <c r="G34" i="35"/>
  <c r="F34" i="35"/>
  <c r="E34" i="35"/>
  <c r="J33" i="35"/>
  <c r="I33" i="35"/>
  <c r="D33" i="35" s="1"/>
  <c r="H33" i="35"/>
  <c r="G33" i="35"/>
  <c r="F33" i="35"/>
  <c r="E33" i="35"/>
  <c r="J32" i="35"/>
  <c r="I32" i="35"/>
  <c r="D32" i="35" s="1"/>
  <c r="H32" i="35"/>
  <c r="G32" i="35"/>
  <c r="F32" i="35"/>
  <c r="E32" i="35"/>
  <c r="J31" i="35"/>
  <c r="I31" i="35"/>
  <c r="D31" i="35" s="1"/>
  <c r="H31" i="35"/>
  <c r="G31" i="35"/>
  <c r="F31" i="35"/>
  <c r="E31" i="35"/>
  <c r="J30" i="35"/>
  <c r="I30" i="35"/>
  <c r="D30" i="35" s="1"/>
  <c r="H30" i="35"/>
  <c r="G30" i="35"/>
  <c r="F30" i="35"/>
  <c r="E30" i="35"/>
  <c r="J29" i="35"/>
  <c r="I29" i="35"/>
  <c r="D29" i="35" s="1"/>
  <c r="H29" i="35"/>
  <c r="G29" i="35"/>
  <c r="F29" i="35"/>
  <c r="E29" i="35"/>
  <c r="J28" i="35"/>
  <c r="I28" i="35"/>
  <c r="D28" i="35" s="1"/>
  <c r="H28" i="35"/>
  <c r="G28" i="35"/>
  <c r="F28" i="35"/>
  <c r="E28" i="35"/>
  <c r="J27" i="35"/>
  <c r="I27" i="35"/>
  <c r="D27" i="35" s="1"/>
  <c r="H27" i="35"/>
  <c r="G27" i="35"/>
  <c r="F27" i="35"/>
  <c r="E27" i="35"/>
  <c r="J24" i="35"/>
  <c r="I24" i="35"/>
  <c r="D24" i="35" s="1"/>
  <c r="H24" i="35"/>
  <c r="G24" i="35"/>
  <c r="F24" i="35"/>
  <c r="E24" i="35"/>
  <c r="J20" i="35"/>
  <c r="I20" i="35"/>
  <c r="H20" i="35"/>
  <c r="F20" i="35"/>
  <c r="E20" i="35"/>
  <c r="J19" i="35"/>
  <c r="G19" i="35"/>
  <c r="F19" i="35"/>
  <c r="J12" i="35"/>
  <c r="F12" i="35"/>
  <c r="E12" i="35"/>
  <c r="J6" i="35"/>
  <c r="E6" i="35"/>
  <c r="J26" i="35"/>
  <c r="I26" i="35"/>
  <c r="D26" i="35" s="1"/>
  <c r="G26" i="35"/>
  <c r="F26" i="35"/>
  <c r="E26" i="35"/>
  <c r="I25" i="35"/>
  <c r="H25" i="35"/>
  <c r="G25" i="35"/>
  <c r="F25" i="35"/>
  <c r="G16" i="35"/>
  <c r="F16" i="35"/>
  <c r="H18" i="35"/>
  <c r="G18" i="35"/>
  <c r="F18" i="35"/>
  <c r="I15" i="35"/>
  <c r="G15" i="35"/>
  <c r="I21" i="35"/>
  <c r="G21" i="35"/>
  <c r="J7" i="35"/>
  <c r="G7" i="35"/>
  <c r="F7" i="35"/>
  <c r="J22" i="35"/>
  <c r="I22" i="35"/>
  <c r="H22" i="35"/>
  <c r="E22" i="35"/>
  <c r="J8" i="35"/>
  <c r="H8" i="35"/>
  <c r="J11" i="35"/>
  <c r="F11" i="35"/>
  <c r="J17" i="35"/>
  <c r="J23" i="35"/>
  <c r="H23" i="35"/>
  <c r="J14" i="35"/>
  <c r="H14" i="35"/>
  <c r="J84" i="29"/>
  <c r="I84" i="29"/>
  <c r="H84" i="29"/>
  <c r="G84" i="29"/>
  <c r="F84" i="29"/>
  <c r="E84" i="29"/>
  <c r="J83" i="29"/>
  <c r="I83" i="29"/>
  <c r="H83" i="29"/>
  <c r="G83" i="29"/>
  <c r="F83" i="29"/>
  <c r="E83" i="29"/>
  <c r="J82" i="29"/>
  <c r="I82" i="29"/>
  <c r="H82" i="29"/>
  <c r="G82" i="29"/>
  <c r="F82" i="29"/>
  <c r="E82" i="29"/>
  <c r="J81" i="29"/>
  <c r="I81" i="29"/>
  <c r="H81" i="29"/>
  <c r="G81" i="29"/>
  <c r="F81" i="29"/>
  <c r="E81" i="29"/>
  <c r="J80" i="29"/>
  <c r="I80" i="29"/>
  <c r="H80" i="29"/>
  <c r="G80" i="29"/>
  <c r="F80" i="29"/>
  <c r="E80" i="29"/>
  <c r="J79" i="29"/>
  <c r="I79" i="29"/>
  <c r="H79" i="29"/>
  <c r="G79" i="29"/>
  <c r="F79" i="29"/>
  <c r="E79" i="29"/>
  <c r="J78" i="29"/>
  <c r="I78" i="29"/>
  <c r="H78" i="29"/>
  <c r="G78" i="29"/>
  <c r="F78" i="29"/>
  <c r="E78" i="29"/>
  <c r="J77" i="29"/>
  <c r="I77" i="29"/>
  <c r="H77" i="29"/>
  <c r="G77" i="29"/>
  <c r="F77" i="29"/>
  <c r="E77" i="29"/>
  <c r="J76" i="29"/>
  <c r="I76" i="29"/>
  <c r="H76" i="29"/>
  <c r="G76" i="29"/>
  <c r="F76" i="29"/>
  <c r="E76" i="29"/>
  <c r="J75" i="29"/>
  <c r="I75" i="29"/>
  <c r="H75" i="29"/>
  <c r="G75" i="29"/>
  <c r="F75" i="29"/>
  <c r="E75" i="29"/>
  <c r="J74" i="29"/>
  <c r="I74" i="29"/>
  <c r="H74" i="29"/>
  <c r="G74" i="29"/>
  <c r="F74" i="29"/>
  <c r="E74" i="29"/>
  <c r="J73" i="29"/>
  <c r="I73" i="29"/>
  <c r="H73" i="29"/>
  <c r="G73" i="29"/>
  <c r="F73" i="29"/>
  <c r="E73" i="29"/>
  <c r="J72" i="29"/>
  <c r="I72" i="29"/>
  <c r="H72" i="29"/>
  <c r="G72" i="29"/>
  <c r="F72" i="29"/>
  <c r="E72" i="29"/>
  <c r="J71" i="29"/>
  <c r="I71" i="29"/>
  <c r="H71" i="29"/>
  <c r="G71" i="29"/>
  <c r="F71" i="29"/>
  <c r="E71" i="29"/>
  <c r="J70" i="29"/>
  <c r="I70" i="29"/>
  <c r="H70" i="29"/>
  <c r="G70" i="29"/>
  <c r="F70" i="29"/>
  <c r="E70" i="29"/>
  <c r="J69" i="29"/>
  <c r="I69" i="29"/>
  <c r="H69" i="29"/>
  <c r="G69" i="29"/>
  <c r="F69" i="29"/>
  <c r="E69" i="29"/>
  <c r="J68" i="29"/>
  <c r="I68" i="29"/>
  <c r="H68" i="29"/>
  <c r="G68" i="29"/>
  <c r="F68" i="29"/>
  <c r="E68" i="29"/>
  <c r="J67" i="29"/>
  <c r="I67" i="29"/>
  <c r="H67" i="29"/>
  <c r="G67" i="29"/>
  <c r="F67" i="29"/>
  <c r="E67" i="29"/>
  <c r="J66" i="29"/>
  <c r="I66" i="29"/>
  <c r="H66" i="29"/>
  <c r="G66" i="29"/>
  <c r="F66" i="29"/>
  <c r="E66" i="29"/>
  <c r="J65" i="29"/>
  <c r="I65" i="29"/>
  <c r="H65" i="29"/>
  <c r="G65" i="29"/>
  <c r="F65" i="29"/>
  <c r="E65" i="29"/>
  <c r="J64" i="29"/>
  <c r="I64" i="29"/>
  <c r="H64" i="29"/>
  <c r="G64" i="29"/>
  <c r="F64" i="29"/>
  <c r="E64" i="29"/>
  <c r="J63" i="29"/>
  <c r="I63" i="29"/>
  <c r="H63" i="29"/>
  <c r="G63" i="29"/>
  <c r="F63" i="29"/>
  <c r="E63" i="29"/>
  <c r="J62" i="29"/>
  <c r="I62" i="29"/>
  <c r="H62" i="29"/>
  <c r="G62" i="29"/>
  <c r="F62" i="29"/>
  <c r="E62" i="29"/>
  <c r="J61" i="29"/>
  <c r="I61" i="29"/>
  <c r="H61" i="29"/>
  <c r="G61" i="29"/>
  <c r="F61" i="29"/>
  <c r="E61" i="29"/>
  <c r="J60" i="29"/>
  <c r="I60" i="29"/>
  <c r="H60" i="29"/>
  <c r="G60" i="29"/>
  <c r="F60" i="29"/>
  <c r="E60" i="29"/>
  <c r="J59" i="29"/>
  <c r="I59" i="29"/>
  <c r="H59" i="29"/>
  <c r="G59" i="29"/>
  <c r="F59" i="29"/>
  <c r="E59" i="29"/>
  <c r="J58" i="29"/>
  <c r="I58" i="29"/>
  <c r="H58" i="29"/>
  <c r="G58" i="29"/>
  <c r="F58" i="29"/>
  <c r="E58" i="29"/>
  <c r="J57" i="29"/>
  <c r="I57" i="29"/>
  <c r="H57" i="29"/>
  <c r="G57" i="29"/>
  <c r="F57" i="29"/>
  <c r="E57" i="29"/>
  <c r="J56" i="29"/>
  <c r="I56" i="29"/>
  <c r="H56" i="29"/>
  <c r="G56" i="29"/>
  <c r="F56" i="29"/>
  <c r="E56" i="29"/>
  <c r="J55" i="29"/>
  <c r="I55" i="29"/>
  <c r="H55" i="29"/>
  <c r="G55" i="29"/>
  <c r="F55" i="29"/>
  <c r="E55" i="29"/>
  <c r="J54" i="29"/>
  <c r="I54" i="29"/>
  <c r="H54" i="29"/>
  <c r="G54" i="29"/>
  <c r="F54" i="29"/>
  <c r="E54" i="29"/>
  <c r="J53" i="29"/>
  <c r="I53" i="29"/>
  <c r="H53" i="29"/>
  <c r="G53" i="29"/>
  <c r="F53" i="29"/>
  <c r="E53" i="29"/>
  <c r="J52" i="29"/>
  <c r="I52" i="29"/>
  <c r="H52" i="29"/>
  <c r="G52" i="29"/>
  <c r="F52" i="29"/>
  <c r="E52" i="29"/>
  <c r="J51" i="29"/>
  <c r="I51" i="29"/>
  <c r="H51" i="29"/>
  <c r="G51" i="29"/>
  <c r="F51" i="29"/>
  <c r="E51" i="29"/>
  <c r="J50" i="29"/>
  <c r="I50" i="29"/>
  <c r="H50" i="29"/>
  <c r="G50" i="29"/>
  <c r="F50" i="29"/>
  <c r="E50" i="29"/>
  <c r="J49" i="29"/>
  <c r="I49" i="29"/>
  <c r="H49" i="29"/>
  <c r="G49" i="29"/>
  <c r="F49" i="29"/>
  <c r="E49" i="29"/>
  <c r="J48" i="29"/>
  <c r="I48" i="29"/>
  <c r="H48" i="29"/>
  <c r="G48" i="29"/>
  <c r="F48" i="29"/>
  <c r="E48" i="29"/>
  <c r="J47" i="29"/>
  <c r="I47" i="29"/>
  <c r="H47" i="29"/>
  <c r="G47" i="29"/>
  <c r="F47" i="29"/>
  <c r="E47" i="29"/>
  <c r="J46" i="29"/>
  <c r="I46" i="29"/>
  <c r="H46" i="29"/>
  <c r="G46" i="29"/>
  <c r="F46" i="29"/>
  <c r="E46" i="29"/>
  <c r="J45" i="29"/>
  <c r="I45" i="29"/>
  <c r="H45" i="29"/>
  <c r="G45" i="29"/>
  <c r="F45" i="29"/>
  <c r="E45" i="29"/>
  <c r="J44" i="29"/>
  <c r="I44" i="29"/>
  <c r="H44" i="29"/>
  <c r="G44" i="29"/>
  <c r="F44" i="29"/>
  <c r="E44" i="29"/>
  <c r="J43" i="29"/>
  <c r="I43" i="29"/>
  <c r="H43" i="29"/>
  <c r="G43" i="29"/>
  <c r="F43" i="29"/>
  <c r="E43" i="29"/>
  <c r="J42" i="29"/>
  <c r="I42" i="29"/>
  <c r="H42" i="29"/>
  <c r="G42" i="29"/>
  <c r="F42" i="29"/>
  <c r="E42" i="29"/>
  <c r="J41" i="29"/>
  <c r="I41" i="29"/>
  <c r="H41" i="29"/>
  <c r="G41" i="29"/>
  <c r="F41" i="29"/>
  <c r="E41" i="29"/>
  <c r="J40" i="29"/>
  <c r="I40" i="29"/>
  <c r="H40" i="29"/>
  <c r="G40" i="29"/>
  <c r="F40" i="29"/>
  <c r="E40" i="29"/>
  <c r="J39" i="29"/>
  <c r="I39" i="29"/>
  <c r="H39" i="29"/>
  <c r="G39" i="29"/>
  <c r="F39" i="29"/>
  <c r="E39" i="29"/>
  <c r="J38" i="29"/>
  <c r="I38" i="29"/>
  <c r="H38" i="29"/>
  <c r="G38" i="29"/>
  <c r="F38" i="29"/>
  <c r="E38" i="29"/>
  <c r="J37" i="29"/>
  <c r="I37" i="29"/>
  <c r="H37" i="29"/>
  <c r="G37" i="29"/>
  <c r="F37" i="29"/>
  <c r="E37" i="29"/>
  <c r="J36" i="29"/>
  <c r="I36" i="29"/>
  <c r="H36" i="29"/>
  <c r="G36" i="29"/>
  <c r="F36" i="29"/>
  <c r="E36" i="29"/>
  <c r="J35" i="29"/>
  <c r="I35" i="29"/>
  <c r="H35" i="29"/>
  <c r="G35" i="29"/>
  <c r="F35" i="29"/>
  <c r="E35" i="29"/>
  <c r="J34" i="29"/>
  <c r="I34" i="29"/>
  <c r="H34" i="29"/>
  <c r="G34" i="29"/>
  <c r="F34" i="29"/>
  <c r="E34" i="29"/>
  <c r="J33" i="29"/>
  <c r="I33" i="29"/>
  <c r="H33" i="29"/>
  <c r="G33" i="29"/>
  <c r="F33" i="29"/>
  <c r="E33" i="29"/>
  <c r="J32" i="29"/>
  <c r="I32" i="29"/>
  <c r="H32" i="29"/>
  <c r="G32" i="29"/>
  <c r="F32" i="29"/>
  <c r="E32" i="29"/>
  <c r="J31" i="29"/>
  <c r="I31" i="29"/>
  <c r="H31" i="29"/>
  <c r="G31" i="29"/>
  <c r="F31" i="29"/>
  <c r="E31" i="29"/>
  <c r="J30" i="29"/>
  <c r="I30" i="29"/>
  <c r="H30" i="29"/>
  <c r="G30" i="29"/>
  <c r="F30" i="29"/>
  <c r="E30" i="29"/>
  <c r="J29" i="29"/>
  <c r="I29" i="29"/>
  <c r="H29" i="29"/>
  <c r="G29" i="29"/>
  <c r="F29" i="29"/>
  <c r="E29" i="29"/>
  <c r="J28" i="29"/>
  <c r="I28" i="29"/>
  <c r="H28" i="29"/>
  <c r="G28" i="29"/>
  <c r="F28" i="29"/>
  <c r="E28" i="29"/>
  <c r="J27" i="29"/>
  <c r="I27" i="29"/>
  <c r="H27" i="29"/>
  <c r="G27" i="29"/>
  <c r="F27" i="29"/>
  <c r="E27" i="29"/>
  <c r="J26" i="29"/>
  <c r="I26" i="29"/>
  <c r="H26" i="29"/>
  <c r="G26" i="29"/>
  <c r="F26" i="29"/>
  <c r="E26" i="29"/>
  <c r="J25" i="29"/>
  <c r="I25" i="29"/>
  <c r="H25" i="29"/>
  <c r="G25" i="29"/>
  <c r="F25" i="29"/>
  <c r="E25" i="29"/>
  <c r="J24" i="29"/>
  <c r="I24" i="29"/>
  <c r="H24" i="29"/>
  <c r="G24" i="29"/>
  <c r="F24" i="29"/>
  <c r="E24" i="29"/>
  <c r="J23" i="29"/>
  <c r="I23" i="29"/>
  <c r="H23" i="29"/>
  <c r="G23" i="29"/>
  <c r="F23" i="29"/>
  <c r="E23" i="29"/>
  <c r="J22" i="29"/>
  <c r="I22" i="29"/>
  <c r="H22" i="29"/>
  <c r="G22" i="29"/>
  <c r="F22" i="29"/>
  <c r="E22" i="29"/>
  <c r="J21" i="29"/>
  <c r="I21" i="29"/>
  <c r="H21" i="29"/>
  <c r="G21" i="29"/>
  <c r="F21" i="29"/>
  <c r="E21" i="29"/>
  <c r="J20" i="29"/>
  <c r="I20" i="29"/>
  <c r="H20" i="29"/>
  <c r="G20" i="29"/>
  <c r="F20" i="29"/>
  <c r="E20" i="29"/>
  <c r="J19" i="29"/>
  <c r="I19" i="29"/>
  <c r="H19" i="29"/>
  <c r="G19" i="29"/>
  <c r="F19" i="29"/>
  <c r="E19" i="29"/>
  <c r="J18" i="29"/>
  <c r="I18" i="29"/>
  <c r="H18" i="29"/>
  <c r="G18" i="29"/>
  <c r="F18" i="29"/>
  <c r="E18" i="29"/>
  <c r="J17" i="29"/>
  <c r="I17" i="29"/>
  <c r="H17" i="29"/>
  <c r="G17" i="29"/>
  <c r="F17" i="29"/>
  <c r="E17" i="29"/>
  <c r="J16" i="29"/>
  <c r="I16" i="29"/>
  <c r="H16" i="29"/>
  <c r="G16" i="29"/>
  <c r="F16" i="29"/>
  <c r="E16" i="29"/>
  <c r="J15" i="29"/>
  <c r="I15" i="29"/>
  <c r="H15" i="29"/>
  <c r="G15" i="29"/>
  <c r="F15" i="29"/>
  <c r="E15" i="29"/>
  <c r="J14" i="29"/>
  <c r="I14" i="29"/>
  <c r="H14" i="29"/>
  <c r="G14" i="29"/>
  <c r="F14" i="29"/>
  <c r="E14" i="29"/>
  <c r="H8" i="29"/>
  <c r="F8" i="29"/>
  <c r="E8" i="29"/>
  <c r="J13" i="29"/>
  <c r="I13" i="29"/>
  <c r="G13" i="29"/>
  <c r="F13" i="29"/>
  <c r="E13" i="29"/>
  <c r="J11" i="29"/>
  <c r="F11" i="29"/>
  <c r="E11" i="29"/>
  <c r="J12" i="29"/>
  <c r="I12" i="29"/>
  <c r="F12" i="29"/>
  <c r="E12" i="29"/>
  <c r="G6" i="29"/>
  <c r="F6" i="29"/>
  <c r="F9" i="29"/>
  <c r="J7" i="29"/>
  <c r="F7" i="29"/>
  <c r="F10" i="29"/>
  <c r="J84" i="7"/>
  <c r="I84" i="7"/>
  <c r="H84" i="7"/>
  <c r="G84" i="7"/>
  <c r="F84" i="7"/>
  <c r="E84" i="7"/>
  <c r="J83" i="7"/>
  <c r="I83" i="7"/>
  <c r="H83" i="7"/>
  <c r="G83" i="7"/>
  <c r="F83" i="7"/>
  <c r="E83" i="7"/>
  <c r="J82" i="7"/>
  <c r="I82" i="7"/>
  <c r="H82" i="7"/>
  <c r="G82" i="7"/>
  <c r="F82" i="7"/>
  <c r="E82" i="7"/>
  <c r="J81" i="7"/>
  <c r="I81" i="7"/>
  <c r="H81" i="7"/>
  <c r="G81" i="7"/>
  <c r="F81" i="7"/>
  <c r="E81" i="7"/>
  <c r="J80" i="7"/>
  <c r="I80" i="7"/>
  <c r="H80" i="7"/>
  <c r="G80" i="7"/>
  <c r="F80" i="7"/>
  <c r="E80" i="7"/>
  <c r="J79" i="7"/>
  <c r="I79" i="7"/>
  <c r="H79" i="7"/>
  <c r="G79" i="7"/>
  <c r="F79" i="7"/>
  <c r="E79" i="7"/>
  <c r="J78" i="7"/>
  <c r="I78" i="7"/>
  <c r="H78" i="7"/>
  <c r="G78" i="7"/>
  <c r="F78" i="7"/>
  <c r="E78" i="7"/>
  <c r="J77" i="7"/>
  <c r="I77" i="7"/>
  <c r="H77" i="7"/>
  <c r="G77" i="7"/>
  <c r="F77" i="7"/>
  <c r="E77" i="7"/>
  <c r="J76" i="7"/>
  <c r="I76" i="7"/>
  <c r="H76" i="7"/>
  <c r="G76" i="7"/>
  <c r="F76" i="7"/>
  <c r="E76" i="7"/>
  <c r="J75" i="7"/>
  <c r="I75" i="7"/>
  <c r="H75" i="7"/>
  <c r="G75" i="7"/>
  <c r="F75" i="7"/>
  <c r="E75" i="7"/>
  <c r="J74" i="7"/>
  <c r="I74" i="7"/>
  <c r="H74" i="7"/>
  <c r="G74" i="7"/>
  <c r="F74" i="7"/>
  <c r="E74" i="7"/>
  <c r="J73" i="7"/>
  <c r="I73" i="7"/>
  <c r="H73" i="7"/>
  <c r="G73" i="7"/>
  <c r="F73" i="7"/>
  <c r="E73" i="7"/>
  <c r="J72" i="7"/>
  <c r="I72" i="7"/>
  <c r="H72" i="7"/>
  <c r="G72" i="7"/>
  <c r="F72" i="7"/>
  <c r="E72" i="7"/>
  <c r="J71" i="7"/>
  <c r="I71" i="7"/>
  <c r="H71" i="7"/>
  <c r="G71" i="7"/>
  <c r="F71" i="7"/>
  <c r="E71" i="7"/>
  <c r="J70" i="7"/>
  <c r="I70" i="7"/>
  <c r="H70" i="7"/>
  <c r="G70" i="7"/>
  <c r="F70" i="7"/>
  <c r="E70" i="7"/>
  <c r="J69" i="7"/>
  <c r="I69" i="7"/>
  <c r="H69" i="7"/>
  <c r="G69" i="7"/>
  <c r="F69" i="7"/>
  <c r="E69" i="7"/>
  <c r="J68" i="7"/>
  <c r="I68" i="7"/>
  <c r="H68" i="7"/>
  <c r="G68" i="7"/>
  <c r="F68" i="7"/>
  <c r="E68" i="7"/>
  <c r="J67" i="7"/>
  <c r="I67" i="7"/>
  <c r="H67" i="7"/>
  <c r="G67" i="7"/>
  <c r="F67" i="7"/>
  <c r="E67" i="7"/>
  <c r="J66" i="7"/>
  <c r="I66" i="7"/>
  <c r="H66" i="7"/>
  <c r="G66" i="7"/>
  <c r="F66" i="7"/>
  <c r="E66" i="7"/>
  <c r="J65" i="7"/>
  <c r="I65" i="7"/>
  <c r="H65" i="7"/>
  <c r="G65" i="7"/>
  <c r="F65" i="7"/>
  <c r="E65" i="7"/>
  <c r="J64" i="7"/>
  <c r="I64" i="7"/>
  <c r="H64" i="7"/>
  <c r="G64" i="7"/>
  <c r="F64" i="7"/>
  <c r="E64" i="7"/>
  <c r="J63" i="7"/>
  <c r="I63" i="7"/>
  <c r="H63" i="7"/>
  <c r="G63" i="7"/>
  <c r="F63" i="7"/>
  <c r="E63" i="7"/>
  <c r="J62" i="7"/>
  <c r="I62" i="7"/>
  <c r="H62" i="7"/>
  <c r="G62" i="7"/>
  <c r="F62" i="7"/>
  <c r="E62" i="7"/>
  <c r="J61" i="7"/>
  <c r="I61" i="7"/>
  <c r="H61" i="7"/>
  <c r="G61" i="7"/>
  <c r="F61" i="7"/>
  <c r="E61" i="7"/>
  <c r="J60" i="7"/>
  <c r="I60" i="7"/>
  <c r="H60" i="7"/>
  <c r="G60" i="7"/>
  <c r="F60" i="7"/>
  <c r="E60" i="7"/>
  <c r="J59" i="7"/>
  <c r="I59" i="7"/>
  <c r="H59" i="7"/>
  <c r="G59" i="7"/>
  <c r="F59" i="7"/>
  <c r="E59" i="7"/>
  <c r="J58" i="7"/>
  <c r="I58" i="7"/>
  <c r="H58" i="7"/>
  <c r="G58" i="7"/>
  <c r="F58" i="7"/>
  <c r="E58" i="7"/>
  <c r="J57" i="7"/>
  <c r="I57" i="7"/>
  <c r="H57" i="7"/>
  <c r="G57" i="7"/>
  <c r="F57" i="7"/>
  <c r="E57" i="7"/>
  <c r="J56" i="7"/>
  <c r="I56" i="7"/>
  <c r="H56" i="7"/>
  <c r="G56" i="7"/>
  <c r="F56" i="7"/>
  <c r="E56" i="7"/>
  <c r="J55" i="7"/>
  <c r="I55" i="7"/>
  <c r="H55" i="7"/>
  <c r="G55" i="7"/>
  <c r="F55" i="7"/>
  <c r="E55" i="7"/>
  <c r="J54" i="7"/>
  <c r="I54" i="7"/>
  <c r="H54" i="7"/>
  <c r="G54" i="7"/>
  <c r="F54" i="7"/>
  <c r="E54" i="7"/>
  <c r="J53" i="7"/>
  <c r="I53" i="7"/>
  <c r="H53" i="7"/>
  <c r="G53" i="7"/>
  <c r="F53" i="7"/>
  <c r="E53" i="7"/>
  <c r="J52" i="7"/>
  <c r="I52" i="7"/>
  <c r="H52" i="7"/>
  <c r="G52" i="7"/>
  <c r="F52" i="7"/>
  <c r="E52" i="7"/>
  <c r="J51" i="7"/>
  <c r="I51" i="7"/>
  <c r="H51" i="7"/>
  <c r="G51" i="7"/>
  <c r="F51" i="7"/>
  <c r="E51" i="7"/>
  <c r="J50" i="7"/>
  <c r="I50" i="7"/>
  <c r="H50" i="7"/>
  <c r="G50" i="7"/>
  <c r="F50" i="7"/>
  <c r="E50" i="7"/>
  <c r="J49" i="7"/>
  <c r="I49" i="7"/>
  <c r="H49" i="7"/>
  <c r="G49" i="7"/>
  <c r="F49" i="7"/>
  <c r="E49" i="7"/>
  <c r="J48" i="7"/>
  <c r="I48" i="7"/>
  <c r="H48" i="7"/>
  <c r="G48" i="7"/>
  <c r="F48" i="7"/>
  <c r="E48" i="7"/>
  <c r="J47" i="7"/>
  <c r="I47" i="7"/>
  <c r="H47" i="7"/>
  <c r="G47" i="7"/>
  <c r="F47" i="7"/>
  <c r="E47" i="7"/>
  <c r="J46" i="7"/>
  <c r="I46" i="7"/>
  <c r="H46" i="7"/>
  <c r="G46" i="7"/>
  <c r="F46" i="7"/>
  <c r="E46" i="7"/>
  <c r="J45" i="7"/>
  <c r="I45" i="7"/>
  <c r="H45" i="7"/>
  <c r="G45" i="7"/>
  <c r="F45" i="7"/>
  <c r="E45" i="7"/>
  <c r="J44" i="7"/>
  <c r="I44" i="7"/>
  <c r="H44" i="7"/>
  <c r="G44" i="7"/>
  <c r="F44" i="7"/>
  <c r="E44" i="7"/>
  <c r="J43" i="7"/>
  <c r="I43" i="7"/>
  <c r="H43" i="7"/>
  <c r="G43" i="7"/>
  <c r="F43" i="7"/>
  <c r="E43" i="7"/>
  <c r="J42" i="7"/>
  <c r="I42" i="7"/>
  <c r="H42" i="7"/>
  <c r="G42" i="7"/>
  <c r="F42" i="7"/>
  <c r="E42" i="7"/>
  <c r="J41" i="7"/>
  <c r="I41" i="7"/>
  <c r="H41" i="7"/>
  <c r="G41" i="7"/>
  <c r="F41" i="7"/>
  <c r="E41" i="7"/>
  <c r="J40" i="7"/>
  <c r="I40" i="7"/>
  <c r="H40" i="7"/>
  <c r="G40" i="7"/>
  <c r="F40" i="7"/>
  <c r="E40" i="7"/>
  <c r="J39" i="7"/>
  <c r="I39" i="7"/>
  <c r="H39" i="7"/>
  <c r="G39" i="7"/>
  <c r="F39" i="7"/>
  <c r="E39" i="7"/>
  <c r="J38" i="7"/>
  <c r="I38" i="7"/>
  <c r="H38" i="7"/>
  <c r="G38" i="7"/>
  <c r="F38" i="7"/>
  <c r="E38" i="7"/>
  <c r="J37" i="7"/>
  <c r="I37" i="7"/>
  <c r="H37" i="7"/>
  <c r="G37" i="7"/>
  <c r="F37" i="7"/>
  <c r="E37" i="7"/>
  <c r="J36" i="7"/>
  <c r="I36" i="7"/>
  <c r="H36" i="7"/>
  <c r="G36" i="7"/>
  <c r="F36" i="7"/>
  <c r="E36" i="7"/>
  <c r="J35" i="7"/>
  <c r="I35" i="7"/>
  <c r="H35" i="7"/>
  <c r="G35" i="7"/>
  <c r="F35" i="7"/>
  <c r="E35" i="7"/>
  <c r="J34" i="7"/>
  <c r="I34" i="7"/>
  <c r="H34" i="7"/>
  <c r="G34" i="7"/>
  <c r="F34" i="7"/>
  <c r="E34" i="7"/>
  <c r="J33" i="7"/>
  <c r="I33" i="7"/>
  <c r="H33" i="7"/>
  <c r="G33" i="7"/>
  <c r="F33" i="7"/>
  <c r="E33" i="7"/>
  <c r="J32" i="7"/>
  <c r="I32" i="7"/>
  <c r="H32" i="7"/>
  <c r="G32" i="7"/>
  <c r="F32" i="7"/>
  <c r="E32" i="7"/>
  <c r="J31" i="7"/>
  <c r="I31" i="7"/>
  <c r="H31" i="7"/>
  <c r="G31" i="7"/>
  <c r="F31" i="7"/>
  <c r="E31" i="7"/>
  <c r="J30" i="7"/>
  <c r="I30" i="7"/>
  <c r="H30" i="7"/>
  <c r="G30" i="7"/>
  <c r="F30" i="7"/>
  <c r="E30" i="7"/>
  <c r="J29" i="7"/>
  <c r="I29" i="7"/>
  <c r="H29" i="7"/>
  <c r="G29" i="7"/>
  <c r="F29" i="7"/>
  <c r="E29" i="7"/>
  <c r="J28" i="7"/>
  <c r="I28" i="7"/>
  <c r="H28" i="7"/>
  <c r="G28" i="7"/>
  <c r="F28" i="7"/>
  <c r="E28" i="7"/>
  <c r="J27" i="7"/>
  <c r="I27" i="7"/>
  <c r="H27" i="7"/>
  <c r="G27" i="7"/>
  <c r="F27" i="7"/>
  <c r="E27" i="7"/>
  <c r="J26" i="7"/>
  <c r="I26" i="7"/>
  <c r="H26" i="7"/>
  <c r="G26" i="7"/>
  <c r="F26" i="7"/>
  <c r="E26" i="7"/>
  <c r="J25" i="7"/>
  <c r="I25" i="7"/>
  <c r="H25" i="7"/>
  <c r="G25" i="7"/>
  <c r="F25" i="7"/>
  <c r="E25" i="7"/>
  <c r="J24" i="7"/>
  <c r="I24" i="7"/>
  <c r="H24" i="7"/>
  <c r="G24" i="7"/>
  <c r="F24" i="7"/>
  <c r="E24" i="7"/>
  <c r="J22" i="7"/>
  <c r="I22" i="7"/>
  <c r="H22" i="7"/>
  <c r="G22" i="7"/>
  <c r="F22" i="7"/>
  <c r="E22" i="7"/>
  <c r="J16" i="7"/>
  <c r="I16" i="7"/>
  <c r="H16" i="7"/>
  <c r="G16" i="7"/>
  <c r="F16" i="7"/>
  <c r="E16" i="7"/>
  <c r="J23" i="7"/>
  <c r="I23" i="7"/>
  <c r="H23" i="7"/>
  <c r="F23" i="7"/>
  <c r="E23" i="7"/>
  <c r="J17" i="7"/>
  <c r="I17" i="7"/>
  <c r="F17" i="7"/>
  <c r="E17" i="7"/>
  <c r="J13" i="7"/>
  <c r="I13" i="7"/>
  <c r="H13" i="7"/>
  <c r="F13" i="7"/>
  <c r="E13" i="7"/>
  <c r="J12" i="7"/>
  <c r="I12" i="7"/>
  <c r="H12" i="7"/>
  <c r="F12" i="7"/>
  <c r="E12" i="7"/>
  <c r="J19" i="7"/>
  <c r="I19" i="7"/>
  <c r="H19" i="7"/>
  <c r="F19" i="7"/>
  <c r="E19" i="7"/>
  <c r="I7" i="7"/>
  <c r="E7" i="7"/>
  <c r="J14" i="7"/>
  <c r="F14" i="7"/>
  <c r="E14" i="7"/>
  <c r="J21" i="7"/>
  <c r="H21" i="7"/>
  <c r="G21" i="7"/>
  <c r="F21" i="7"/>
  <c r="E21" i="7"/>
  <c r="G10" i="7"/>
  <c r="E10" i="7"/>
  <c r="J9" i="7"/>
  <c r="J8" i="7"/>
  <c r="I6" i="7"/>
  <c r="E6" i="7"/>
  <c r="G15" i="7"/>
  <c r="F15" i="7"/>
  <c r="J11" i="7"/>
  <c r="H11" i="7"/>
  <c r="J20" i="7"/>
  <c r="I20" i="7"/>
  <c r="H20" i="7"/>
  <c r="G20" i="7"/>
  <c r="F20"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I84" i="9"/>
  <c r="D84" i="9" s="1"/>
  <c r="H84" i="9"/>
  <c r="F84" i="9"/>
  <c r="E84" i="9"/>
  <c r="J83" i="9"/>
  <c r="I83" i="9"/>
  <c r="D83" i="9" s="1"/>
  <c r="H83" i="9"/>
  <c r="F83" i="9"/>
  <c r="E83" i="9"/>
  <c r="J82" i="9"/>
  <c r="I82" i="9"/>
  <c r="D82" i="9" s="1"/>
  <c r="H82" i="9"/>
  <c r="F82" i="9"/>
  <c r="E82" i="9"/>
  <c r="J81" i="9"/>
  <c r="I81" i="9"/>
  <c r="D81" i="9" s="1"/>
  <c r="H81" i="9"/>
  <c r="F81" i="9"/>
  <c r="E81" i="9"/>
  <c r="J80" i="9"/>
  <c r="I80" i="9"/>
  <c r="D80" i="9" s="1"/>
  <c r="H80" i="9"/>
  <c r="F80" i="9"/>
  <c r="E80" i="9"/>
  <c r="J79" i="9"/>
  <c r="I79" i="9"/>
  <c r="D79" i="9" s="1"/>
  <c r="H79" i="9"/>
  <c r="F79" i="9"/>
  <c r="E79" i="9"/>
  <c r="J78" i="9"/>
  <c r="I78" i="9"/>
  <c r="D78" i="9" s="1"/>
  <c r="H78" i="9"/>
  <c r="F78" i="9"/>
  <c r="E78" i="9"/>
  <c r="J77" i="9"/>
  <c r="I77" i="9"/>
  <c r="D77" i="9" s="1"/>
  <c r="H77" i="9"/>
  <c r="F77" i="9"/>
  <c r="E77" i="9"/>
  <c r="J76" i="9"/>
  <c r="I76" i="9"/>
  <c r="D76" i="9" s="1"/>
  <c r="H76" i="9"/>
  <c r="F76" i="9"/>
  <c r="E76" i="9"/>
  <c r="J75" i="9"/>
  <c r="I75" i="9"/>
  <c r="D75" i="9" s="1"/>
  <c r="H75" i="9"/>
  <c r="F75" i="9"/>
  <c r="E75" i="9"/>
  <c r="J74" i="9"/>
  <c r="I74" i="9"/>
  <c r="D74" i="9" s="1"/>
  <c r="H74" i="9"/>
  <c r="F74" i="9"/>
  <c r="E74" i="9"/>
  <c r="J73" i="9"/>
  <c r="I73" i="9"/>
  <c r="D73" i="9" s="1"/>
  <c r="H73" i="9"/>
  <c r="F73" i="9"/>
  <c r="E73" i="9"/>
  <c r="J72" i="9"/>
  <c r="I72" i="9"/>
  <c r="D72" i="9" s="1"/>
  <c r="H72" i="9"/>
  <c r="F72" i="9"/>
  <c r="E72" i="9"/>
  <c r="J71" i="9"/>
  <c r="I71" i="9"/>
  <c r="D71" i="9" s="1"/>
  <c r="H71" i="9"/>
  <c r="F71" i="9"/>
  <c r="E71" i="9"/>
  <c r="J70" i="9"/>
  <c r="I70" i="9"/>
  <c r="D70" i="9" s="1"/>
  <c r="H70" i="9"/>
  <c r="F70" i="9"/>
  <c r="E70" i="9"/>
  <c r="J69" i="9"/>
  <c r="I69" i="9"/>
  <c r="D69" i="9" s="1"/>
  <c r="H69" i="9"/>
  <c r="F69" i="9"/>
  <c r="E69" i="9"/>
  <c r="J68" i="9"/>
  <c r="I68" i="9"/>
  <c r="D68" i="9" s="1"/>
  <c r="H68" i="9"/>
  <c r="F68" i="9"/>
  <c r="E68" i="9"/>
  <c r="J67" i="9"/>
  <c r="I67" i="9"/>
  <c r="D67" i="9" s="1"/>
  <c r="H67" i="9"/>
  <c r="F67" i="9"/>
  <c r="E67" i="9"/>
  <c r="J66" i="9"/>
  <c r="I66" i="9"/>
  <c r="D66" i="9" s="1"/>
  <c r="H66" i="9"/>
  <c r="F66" i="9"/>
  <c r="E66" i="9"/>
  <c r="J65" i="9"/>
  <c r="I65" i="9"/>
  <c r="D65" i="9" s="1"/>
  <c r="H65" i="9"/>
  <c r="F65" i="9"/>
  <c r="E65" i="9"/>
  <c r="J64" i="9"/>
  <c r="I64" i="9"/>
  <c r="D64" i="9" s="1"/>
  <c r="H64" i="9"/>
  <c r="F64" i="9"/>
  <c r="E64" i="9"/>
  <c r="J63" i="9"/>
  <c r="I63" i="9"/>
  <c r="D63" i="9" s="1"/>
  <c r="H63" i="9"/>
  <c r="F63" i="9"/>
  <c r="E63" i="9"/>
  <c r="J62" i="9"/>
  <c r="I62" i="9"/>
  <c r="D62" i="9" s="1"/>
  <c r="H62" i="9"/>
  <c r="F62" i="9"/>
  <c r="E62" i="9"/>
  <c r="J61" i="9"/>
  <c r="I61" i="9"/>
  <c r="D61" i="9" s="1"/>
  <c r="H61" i="9"/>
  <c r="F61" i="9"/>
  <c r="E61" i="9"/>
  <c r="J60" i="9"/>
  <c r="I60" i="9"/>
  <c r="D60" i="9" s="1"/>
  <c r="H60" i="9"/>
  <c r="F60" i="9"/>
  <c r="E60" i="9"/>
  <c r="J59" i="9"/>
  <c r="I59" i="9"/>
  <c r="D59" i="9" s="1"/>
  <c r="H59" i="9"/>
  <c r="F59" i="9"/>
  <c r="E59" i="9"/>
  <c r="J58" i="9"/>
  <c r="I58" i="9"/>
  <c r="D58" i="9" s="1"/>
  <c r="H58" i="9"/>
  <c r="F58" i="9"/>
  <c r="E58" i="9"/>
  <c r="J57" i="9"/>
  <c r="I57" i="9"/>
  <c r="D57" i="9" s="1"/>
  <c r="H57" i="9"/>
  <c r="F57" i="9"/>
  <c r="E57" i="9"/>
  <c r="J56" i="9"/>
  <c r="I56" i="9"/>
  <c r="D56" i="9" s="1"/>
  <c r="H56" i="9"/>
  <c r="F56" i="9"/>
  <c r="E56" i="9"/>
  <c r="J55" i="9"/>
  <c r="I55" i="9"/>
  <c r="D55" i="9" s="1"/>
  <c r="H55" i="9"/>
  <c r="F55" i="9"/>
  <c r="E55" i="9"/>
  <c r="J54" i="9"/>
  <c r="I54" i="9"/>
  <c r="D54" i="9" s="1"/>
  <c r="H54" i="9"/>
  <c r="F54" i="9"/>
  <c r="E54" i="9"/>
  <c r="J53" i="9"/>
  <c r="I53" i="9"/>
  <c r="D53" i="9" s="1"/>
  <c r="H53" i="9"/>
  <c r="F53" i="9"/>
  <c r="E53" i="9"/>
  <c r="J52" i="9"/>
  <c r="I52" i="9"/>
  <c r="D52" i="9" s="1"/>
  <c r="H52" i="9"/>
  <c r="F52" i="9"/>
  <c r="E52" i="9"/>
  <c r="J51" i="9"/>
  <c r="I51" i="9"/>
  <c r="D51" i="9" s="1"/>
  <c r="H51" i="9"/>
  <c r="F51" i="9"/>
  <c r="E51" i="9"/>
  <c r="J50" i="9"/>
  <c r="I50" i="9"/>
  <c r="D50" i="9" s="1"/>
  <c r="H50" i="9"/>
  <c r="F50" i="9"/>
  <c r="E50" i="9"/>
  <c r="J49" i="9"/>
  <c r="I49" i="9"/>
  <c r="D49" i="9" s="1"/>
  <c r="H49" i="9"/>
  <c r="F49" i="9"/>
  <c r="E49" i="9"/>
  <c r="J48" i="9"/>
  <c r="I48" i="9"/>
  <c r="D48" i="9" s="1"/>
  <c r="H48" i="9"/>
  <c r="F48" i="9"/>
  <c r="E48" i="9"/>
  <c r="J47" i="9"/>
  <c r="I47" i="9"/>
  <c r="D47" i="9" s="1"/>
  <c r="H47" i="9"/>
  <c r="F47" i="9"/>
  <c r="E47" i="9"/>
  <c r="J46" i="9"/>
  <c r="I46" i="9"/>
  <c r="D46" i="9" s="1"/>
  <c r="H46" i="9"/>
  <c r="F46" i="9"/>
  <c r="E46" i="9"/>
  <c r="J45" i="9"/>
  <c r="I45" i="9"/>
  <c r="D45" i="9" s="1"/>
  <c r="H45" i="9"/>
  <c r="F45" i="9"/>
  <c r="E45" i="9"/>
  <c r="J44" i="9"/>
  <c r="I44" i="9"/>
  <c r="D44" i="9" s="1"/>
  <c r="H44" i="9"/>
  <c r="F44" i="9"/>
  <c r="E44" i="9"/>
  <c r="J43" i="9"/>
  <c r="I43" i="9"/>
  <c r="D43" i="9" s="1"/>
  <c r="H43" i="9"/>
  <c r="F43" i="9"/>
  <c r="E43" i="9"/>
  <c r="J42" i="9"/>
  <c r="I42" i="9"/>
  <c r="D42" i="9" s="1"/>
  <c r="H42" i="9"/>
  <c r="F42" i="9"/>
  <c r="E42" i="9"/>
  <c r="J41" i="9"/>
  <c r="I41" i="9"/>
  <c r="D41" i="9" s="1"/>
  <c r="H41" i="9"/>
  <c r="F41" i="9"/>
  <c r="E41" i="9"/>
  <c r="J40" i="9"/>
  <c r="I40" i="9"/>
  <c r="D40" i="9" s="1"/>
  <c r="H40" i="9"/>
  <c r="F40" i="9"/>
  <c r="E40" i="9"/>
  <c r="J39" i="9"/>
  <c r="I39" i="9"/>
  <c r="D39" i="9" s="1"/>
  <c r="H39" i="9"/>
  <c r="F39" i="9"/>
  <c r="E39" i="9"/>
  <c r="J38" i="9"/>
  <c r="I38" i="9"/>
  <c r="D38" i="9" s="1"/>
  <c r="H38" i="9"/>
  <c r="F38" i="9"/>
  <c r="E38" i="9"/>
  <c r="J37" i="9"/>
  <c r="I37" i="9"/>
  <c r="D37" i="9" s="1"/>
  <c r="H37" i="9"/>
  <c r="F37" i="9"/>
  <c r="E37" i="9"/>
  <c r="J34" i="9"/>
  <c r="I34" i="9"/>
  <c r="D34" i="9" s="1"/>
  <c r="H34" i="9"/>
  <c r="F34" i="9"/>
  <c r="E34" i="9"/>
  <c r="J32" i="9"/>
  <c r="I32" i="9"/>
  <c r="D32" i="9" s="1"/>
  <c r="H32" i="9"/>
  <c r="F32" i="9"/>
  <c r="E32" i="9"/>
  <c r="J27" i="9"/>
  <c r="I27" i="9"/>
  <c r="H27" i="9"/>
  <c r="F27" i="9"/>
  <c r="E27" i="9"/>
  <c r="I28" i="9"/>
  <c r="H28" i="9"/>
  <c r="F28" i="9"/>
  <c r="E28" i="9"/>
  <c r="I30" i="9"/>
  <c r="H30" i="9"/>
  <c r="F30" i="9"/>
  <c r="E30" i="9"/>
  <c r="J31" i="9"/>
  <c r="I31" i="9"/>
  <c r="D31" i="9" s="1"/>
  <c r="H31" i="9"/>
  <c r="F31" i="9"/>
  <c r="E31" i="9"/>
  <c r="J26" i="9"/>
  <c r="I26" i="9"/>
  <c r="H26" i="9"/>
  <c r="F26" i="9"/>
  <c r="E26" i="9"/>
  <c r="J35" i="9"/>
  <c r="I35" i="9"/>
  <c r="D35" i="9" s="1"/>
  <c r="F35" i="9"/>
  <c r="E35" i="9"/>
  <c r="J22" i="9"/>
  <c r="H22" i="9"/>
  <c r="F22" i="9"/>
  <c r="E22" i="9"/>
  <c r="J24" i="9"/>
  <c r="F24" i="9"/>
  <c r="E24" i="9"/>
  <c r="J25" i="9"/>
  <c r="I25" i="9"/>
  <c r="H25" i="9"/>
  <c r="F25" i="9"/>
  <c r="E25" i="9"/>
  <c r="J21" i="9"/>
  <c r="H21" i="9"/>
  <c r="F21" i="9"/>
  <c r="E21" i="9"/>
  <c r="I13" i="9"/>
  <c r="E13" i="9"/>
  <c r="J17" i="9"/>
  <c r="I17" i="9"/>
  <c r="H17" i="9"/>
  <c r="E17" i="9"/>
  <c r="J19" i="9"/>
  <c r="J14" i="9"/>
  <c r="H14" i="9"/>
  <c r="F14" i="9"/>
  <c r="J29" i="9"/>
  <c r="I29" i="9"/>
  <c r="H29" i="9"/>
  <c r="F29" i="9"/>
  <c r="J23" i="9"/>
  <c r="I23" i="9"/>
  <c r="H23" i="9"/>
  <c r="F23" i="9"/>
  <c r="I33" i="9"/>
  <c r="D33" i="9" s="1"/>
  <c r="F33" i="9"/>
  <c r="F15" i="9"/>
  <c r="J36" i="9"/>
  <c r="I36" i="9"/>
  <c r="D36" i="9" s="1"/>
  <c r="H36" i="9"/>
  <c r="F36" i="9"/>
  <c r="J84" i="5"/>
  <c r="I84" i="5"/>
  <c r="H84" i="5"/>
  <c r="F84" i="5"/>
  <c r="E84" i="5"/>
  <c r="J83" i="5"/>
  <c r="I83" i="5"/>
  <c r="H83" i="5"/>
  <c r="F83" i="5"/>
  <c r="E83" i="5"/>
  <c r="J82" i="5"/>
  <c r="I82" i="5"/>
  <c r="H82" i="5"/>
  <c r="F82" i="5"/>
  <c r="E82" i="5"/>
  <c r="J81" i="5"/>
  <c r="I81" i="5"/>
  <c r="H81" i="5"/>
  <c r="F81" i="5"/>
  <c r="E81" i="5"/>
  <c r="J80" i="5"/>
  <c r="I80" i="5"/>
  <c r="H80" i="5"/>
  <c r="F80" i="5"/>
  <c r="E80" i="5"/>
  <c r="J79" i="5"/>
  <c r="I79" i="5"/>
  <c r="H79" i="5"/>
  <c r="F79" i="5"/>
  <c r="E79" i="5"/>
  <c r="J78" i="5"/>
  <c r="I78" i="5"/>
  <c r="H78" i="5"/>
  <c r="F78" i="5"/>
  <c r="E78" i="5"/>
  <c r="J77" i="5"/>
  <c r="I77" i="5"/>
  <c r="H77" i="5"/>
  <c r="F77" i="5"/>
  <c r="E77" i="5"/>
  <c r="J76" i="5"/>
  <c r="I76" i="5"/>
  <c r="H76" i="5"/>
  <c r="F76" i="5"/>
  <c r="E76" i="5"/>
  <c r="J75" i="5"/>
  <c r="I75" i="5"/>
  <c r="H75" i="5"/>
  <c r="F75" i="5"/>
  <c r="E75" i="5"/>
  <c r="J74" i="5"/>
  <c r="I74" i="5"/>
  <c r="H74" i="5"/>
  <c r="F74" i="5"/>
  <c r="E74" i="5"/>
  <c r="J73" i="5"/>
  <c r="I73" i="5"/>
  <c r="D73" i="5" s="1"/>
  <c r="H73" i="5"/>
  <c r="F73" i="5"/>
  <c r="E73" i="5"/>
  <c r="J72" i="5"/>
  <c r="I72" i="5"/>
  <c r="H72" i="5"/>
  <c r="F72" i="5"/>
  <c r="E72" i="5"/>
  <c r="J71" i="5"/>
  <c r="I71" i="5"/>
  <c r="H71" i="5"/>
  <c r="F71" i="5"/>
  <c r="E71" i="5"/>
  <c r="J70" i="5"/>
  <c r="I70" i="5"/>
  <c r="H70" i="5"/>
  <c r="F70" i="5"/>
  <c r="E70" i="5"/>
  <c r="J69" i="5"/>
  <c r="I69" i="5"/>
  <c r="H69" i="5"/>
  <c r="F69" i="5"/>
  <c r="E69" i="5"/>
  <c r="J68" i="5"/>
  <c r="I68" i="5"/>
  <c r="H68" i="5"/>
  <c r="F68" i="5"/>
  <c r="E68" i="5"/>
  <c r="J67" i="5"/>
  <c r="I67" i="5"/>
  <c r="H67" i="5"/>
  <c r="F67" i="5"/>
  <c r="E67" i="5"/>
  <c r="J66" i="5"/>
  <c r="I66" i="5"/>
  <c r="H66" i="5"/>
  <c r="F66" i="5"/>
  <c r="E66" i="5"/>
  <c r="J65" i="5"/>
  <c r="I65" i="5"/>
  <c r="D65" i="5" s="1"/>
  <c r="H65" i="5"/>
  <c r="F65" i="5"/>
  <c r="E65" i="5"/>
  <c r="J64" i="5"/>
  <c r="I64" i="5"/>
  <c r="H64" i="5"/>
  <c r="F64" i="5"/>
  <c r="E64" i="5"/>
  <c r="J63" i="5"/>
  <c r="I63" i="5"/>
  <c r="H63" i="5"/>
  <c r="F63" i="5"/>
  <c r="E63" i="5"/>
  <c r="J62" i="5"/>
  <c r="I62" i="5"/>
  <c r="H62" i="5"/>
  <c r="F62" i="5"/>
  <c r="E62" i="5"/>
  <c r="J61" i="5"/>
  <c r="I61" i="5"/>
  <c r="H61" i="5"/>
  <c r="F61" i="5"/>
  <c r="E61" i="5"/>
  <c r="J60" i="5"/>
  <c r="I60" i="5"/>
  <c r="H60" i="5"/>
  <c r="F60" i="5"/>
  <c r="E60" i="5"/>
  <c r="J59" i="5"/>
  <c r="I59" i="5"/>
  <c r="H59" i="5"/>
  <c r="F59" i="5"/>
  <c r="E59" i="5"/>
  <c r="J58" i="5"/>
  <c r="I58" i="5"/>
  <c r="D58" i="5" s="1"/>
  <c r="H58" i="5"/>
  <c r="F58" i="5"/>
  <c r="E58" i="5"/>
  <c r="J57" i="5"/>
  <c r="I57" i="5"/>
  <c r="D57" i="5" s="1"/>
  <c r="H57" i="5"/>
  <c r="F57" i="5"/>
  <c r="E57" i="5"/>
  <c r="J56" i="5"/>
  <c r="I56" i="5"/>
  <c r="H56" i="5"/>
  <c r="F56" i="5"/>
  <c r="E56" i="5"/>
  <c r="J55" i="5"/>
  <c r="I55" i="5"/>
  <c r="H55" i="5"/>
  <c r="F55" i="5"/>
  <c r="E55" i="5"/>
  <c r="J54" i="5"/>
  <c r="I54" i="5"/>
  <c r="H54" i="5"/>
  <c r="F54" i="5"/>
  <c r="E54" i="5"/>
  <c r="J53" i="5"/>
  <c r="I53" i="5"/>
  <c r="H53" i="5"/>
  <c r="F53" i="5"/>
  <c r="E53" i="5"/>
  <c r="J52" i="5"/>
  <c r="I52" i="5"/>
  <c r="H52" i="5"/>
  <c r="F52" i="5"/>
  <c r="E52" i="5"/>
  <c r="J51" i="5"/>
  <c r="I51" i="5"/>
  <c r="H51" i="5"/>
  <c r="F51" i="5"/>
  <c r="E51" i="5"/>
  <c r="J50" i="5"/>
  <c r="I50" i="5"/>
  <c r="D50" i="5" s="1"/>
  <c r="H50" i="5"/>
  <c r="F50" i="5"/>
  <c r="E50" i="5"/>
  <c r="J49" i="5"/>
  <c r="I49" i="5"/>
  <c r="D49" i="5" s="1"/>
  <c r="H49" i="5"/>
  <c r="F49" i="5"/>
  <c r="E49" i="5"/>
  <c r="J48" i="5"/>
  <c r="I48" i="5"/>
  <c r="H48" i="5"/>
  <c r="F48" i="5"/>
  <c r="E48" i="5"/>
  <c r="J47" i="5"/>
  <c r="I47" i="5"/>
  <c r="H47" i="5"/>
  <c r="F47" i="5"/>
  <c r="E47" i="5"/>
  <c r="J45" i="5"/>
  <c r="I45" i="5"/>
  <c r="H45" i="5"/>
  <c r="F45" i="5"/>
  <c r="E45" i="5"/>
  <c r="J32" i="5"/>
  <c r="I32" i="5"/>
  <c r="H32" i="5"/>
  <c r="F32" i="5"/>
  <c r="E32" i="5"/>
  <c r="J36" i="5"/>
  <c r="I36" i="5"/>
  <c r="H36" i="5"/>
  <c r="F36" i="5"/>
  <c r="E36" i="5"/>
  <c r="J41" i="5"/>
  <c r="I41" i="5"/>
  <c r="H41" i="5"/>
  <c r="F41" i="5"/>
  <c r="E41" i="5"/>
  <c r="J42" i="5"/>
  <c r="I42" i="5"/>
  <c r="D42" i="5" s="1"/>
  <c r="H42" i="5"/>
  <c r="F42" i="5"/>
  <c r="E42" i="5"/>
  <c r="J44" i="5"/>
  <c r="I44" i="5"/>
  <c r="D44" i="5" s="1"/>
  <c r="H44" i="5"/>
  <c r="F44" i="5"/>
  <c r="E44" i="5"/>
  <c r="J46" i="5"/>
  <c r="I46" i="5"/>
  <c r="H46" i="5"/>
  <c r="F46" i="5"/>
  <c r="E46" i="5"/>
  <c r="J39" i="5"/>
  <c r="I39" i="5"/>
  <c r="H39" i="5"/>
  <c r="F39" i="5"/>
  <c r="E39" i="5"/>
  <c r="J33" i="5"/>
  <c r="I33" i="5"/>
  <c r="H33" i="5"/>
  <c r="F33" i="5"/>
  <c r="E33" i="5"/>
  <c r="J43" i="5"/>
  <c r="I43" i="5"/>
  <c r="H43" i="5"/>
  <c r="F43" i="5"/>
  <c r="E43" i="5"/>
  <c r="J30" i="5"/>
  <c r="I30" i="5"/>
  <c r="H30" i="5"/>
  <c r="F30" i="5"/>
  <c r="E30" i="5"/>
  <c r="J22" i="5"/>
  <c r="J38" i="5"/>
  <c r="I38" i="5"/>
  <c r="H38" i="5"/>
  <c r="E38" i="5"/>
  <c r="J21" i="5"/>
  <c r="I21" i="5"/>
  <c r="E21" i="5"/>
  <c r="I18" i="5"/>
  <c r="J35" i="5"/>
  <c r="I35" i="5"/>
  <c r="H35" i="5"/>
  <c r="E35" i="5"/>
  <c r="J29" i="5"/>
  <c r="I29" i="5"/>
  <c r="H29" i="5"/>
  <c r="E29" i="5"/>
  <c r="J28" i="5"/>
  <c r="I28" i="5"/>
  <c r="H28" i="5"/>
  <c r="E28" i="5"/>
  <c r="J19" i="5"/>
  <c r="E19" i="5"/>
  <c r="J34" i="5"/>
  <c r="I34" i="5"/>
  <c r="H34" i="5"/>
  <c r="E34" i="5"/>
  <c r="H15" i="5"/>
  <c r="I40" i="5"/>
  <c r="D40" i="5" s="1"/>
  <c r="J26" i="5"/>
  <c r="J16" i="5"/>
  <c r="H16" i="5"/>
  <c r="H27" i="5"/>
  <c r="I37" i="5"/>
  <c r="J31" i="5"/>
  <c r="J84" i="42"/>
  <c r="I84" i="42"/>
  <c r="H84" i="42"/>
  <c r="G84" i="42"/>
  <c r="F84" i="42"/>
  <c r="E84" i="42"/>
  <c r="J83" i="42"/>
  <c r="I83" i="42"/>
  <c r="H83" i="42"/>
  <c r="G83" i="42"/>
  <c r="F83" i="42"/>
  <c r="E83" i="42"/>
  <c r="J82" i="42"/>
  <c r="I82" i="42"/>
  <c r="H82" i="42"/>
  <c r="G82" i="42"/>
  <c r="F82" i="42"/>
  <c r="E82" i="42"/>
  <c r="J81" i="42"/>
  <c r="I81" i="42"/>
  <c r="H81" i="42"/>
  <c r="G81" i="42"/>
  <c r="F81" i="42"/>
  <c r="E81" i="42"/>
  <c r="J80" i="42"/>
  <c r="I80" i="42"/>
  <c r="H80" i="42"/>
  <c r="G80" i="42"/>
  <c r="F80" i="42"/>
  <c r="E80" i="42"/>
  <c r="J79" i="42"/>
  <c r="I79" i="42"/>
  <c r="H79" i="42"/>
  <c r="G79" i="42"/>
  <c r="F79" i="42"/>
  <c r="E79" i="42"/>
  <c r="J78" i="42"/>
  <c r="I78" i="42"/>
  <c r="H78" i="42"/>
  <c r="G78" i="42"/>
  <c r="F78" i="42"/>
  <c r="E78" i="42"/>
  <c r="J77" i="42"/>
  <c r="I77" i="42"/>
  <c r="H77" i="42"/>
  <c r="G77" i="42"/>
  <c r="F77" i="42"/>
  <c r="E77" i="42"/>
  <c r="J76" i="42"/>
  <c r="I76" i="42"/>
  <c r="H76" i="42"/>
  <c r="G76" i="42"/>
  <c r="F76" i="42"/>
  <c r="E76" i="42"/>
  <c r="J75" i="42"/>
  <c r="I75" i="42"/>
  <c r="H75" i="42"/>
  <c r="G75" i="42"/>
  <c r="F75" i="42"/>
  <c r="E75" i="42"/>
  <c r="J74" i="42"/>
  <c r="I74" i="42"/>
  <c r="H74" i="42"/>
  <c r="G74" i="42"/>
  <c r="F74" i="42"/>
  <c r="E74" i="42"/>
  <c r="J73" i="42"/>
  <c r="I73" i="42"/>
  <c r="H73" i="42"/>
  <c r="G73" i="42"/>
  <c r="F73" i="42"/>
  <c r="E73" i="42"/>
  <c r="J72" i="42"/>
  <c r="I72" i="42"/>
  <c r="H72" i="42"/>
  <c r="G72" i="42"/>
  <c r="F72" i="42"/>
  <c r="E72" i="42"/>
  <c r="J71" i="42"/>
  <c r="I71" i="42"/>
  <c r="H71" i="42"/>
  <c r="G71" i="42"/>
  <c r="F71" i="42"/>
  <c r="E71" i="42"/>
  <c r="J70" i="42"/>
  <c r="I70" i="42"/>
  <c r="H70" i="42"/>
  <c r="G70" i="42"/>
  <c r="F70" i="42"/>
  <c r="E70" i="42"/>
  <c r="J69" i="42"/>
  <c r="I69" i="42"/>
  <c r="H69" i="42"/>
  <c r="G69" i="42"/>
  <c r="F69" i="42"/>
  <c r="E69" i="42"/>
  <c r="J68" i="42"/>
  <c r="I68" i="42"/>
  <c r="H68" i="42"/>
  <c r="G68" i="42"/>
  <c r="F68" i="42"/>
  <c r="E68" i="42"/>
  <c r="J67" i="42"/>
  <c r="I67" i="42"/>
  <c r="H67" i="42"/>
  <c r="G67" i="42"/>
  <c r="F67" i="42"/>
  <c r="E67" i="42"/>
  <c r="J66" i="42"/>
  <c r="I66" i="42"/>
  <c r="H66" i="42"/>
  <c r="G66" i="42"/>
  <c r="F66" i="42"/>
  <c r="E66" i="42"/>
  <c r="J65" i="42"/>
  <c r="I65" i="42"/>
  <c r="H65" i="42"/>
  <c r="G65" i="42"/>
  <c r="F65" i="42"/>
  <c r="E65" i="42"/>
  <c r="J64" i="42"/>
  <c r="I64" i="42"/>
  <c r="H64" i="42"/>
  <c r="G64" i="42"/>
  <c r="F64" i="42"/>
  <c r="E64" i="42"/>
  <c r="J63" i="42"/>
  <c r="I63" i="42"/>
  <c r="H63" i="42"/>
  <c r="G63" i="42"/>
  <c r="F63" i="42"/>
  <c r="E63" i="42"/>
  <c r="J62" i="42"/>
  <c r="I62" i="42"/>
  <c r="H62" i="42"/>
  <c r="G62" i="42"/>
  <c r="F62" i="42"/>
  <c r="E62" i="42"/>
  <c r="J61" i="42"/>
  <c r="I61" i="42"/>
  <c r="H61" i="42"/>
  <c r="G61" i="42"/>
  <c r="F61" i="42"/>
  <c r="E61" i="42"/>
  <c r="J60" i="42"/>
  <c r="I60" i="42"/>
  <c r="H60" i="42"/>
  <c r="G60" i="42"/>
  <c r="F60" i="42"/>
  <c r="E60" i="42"/>
  <c r="J59" i="42"/>
  <c r="I59" i="42"/>
  <c r="H59" i="42"/>
  <c r="G59" i="42"/>
  <c r="F59" i="42"/>
  <c r="E59" i="42"/>
  <c r="J58" i="42"/>
  <c r="I58" i="42"/>
  <c r="H58" i="42"/>
  <c r="G58" i="42"/>
  <c r="F58" i="42"/>
  <c r="E58" i="42"/>
  <c r="J57" i="42"/>
  <c r="I57" i="42"/>
  <c r="H57" i="42"/>
  <c r="G57" i="42"/>
  <c r="F57" i="42"/>
  <c r="E57" i="42"/>
  <c r="J56" i="42"/>
  <c r="I56" i="42"/>
  <c r="H56" i="42"/>
  <c r="G56" i="42"/>
  <c r="F56" i="42"/>
  <c r="E56" i="42"/>
  <c r="J55" i="42"/>
  <c r="I55" i="42"/>
  <c r="H55" i="42"/>
  <c r="G55" i="42"/>
  <c r="F55" i="42"/>
  <c r="E55" i="42"/>
  <c r="J54" i="42"/>
  <c r="J53" i="42"/>
  <c r="I53" i="42"/>
  <c r="H53" i="42"/>
  <c r="G53" i="42"/>
  <c r="F53" i="42"/>
  <c r="E53" i="42"/>
  <c r="J52" i="42"/>
  <c r="I52" i="42"/>
  <c r="H52" i="42"/>
  <c r="G52" i="42"/>
  <c r="F52" i="42"/>
  <c r="E52" i="42"/>
  <c r="J51" i="42"/>
  <c r="I51" i="42"/>
  <c r="H51" i="42"/>
  <c r="G51" i="42"/>
  <c r="F51" i="42"/>
  <c r="E51" i="42"/>
  <c r="J50" i="42"/>
  <c r="I50" i="42"/>
  <c r="H50" i="42"/>
  <c r="G50" i="42"/>
  <c r="F50" i="42"/>
  <c r="E50" i="42"/>
  <c r="J49" i="42"/>
  <c r="I49" i="42"/>
  <c r="H49" i="42"/>
  <c r="G49" i="42"/>
  <c r="F49" i="42"/>
  <c r="E49" i="42"/>
  <c r="J48" i="42"/>
  <c r="I48" i="42"/>
  <c r="H48" i="42"/>
  <c r="G48" i="42"/>
  <c r="F48" i="42"/>
  <c r="E48" i="42"/>
  <c r="J47" i="42"/>
  <c r="I47" i="42"/>
  <c r="H47" i="42"/>
  <c r="G47" i="42"/>
  <c r="F47" i="42"/>
  <c r="E47" i="42"/>
  <c r="J42" i="42"/>
  <c r="I42" i="42"/>
  <c r="H42" i="42"/>
  <c r="G42" i="42"/>
  <c r="F42" i="42"/>
  <c r="E42" i="42"/>
  <c r="J40" i="42"/>
  <c r="I40" i="42"/>
  <c r="H40" i="42"/>
  <c r="G40" i="42"/>
  <c r="F40" i="42"/>
  <c r="E40" i="42"/>
  <c r="J39" i="42"/>
  <c r="I39" i="42"/>
  <c r="H39" i="42"/>
  <c r="G39" i="42"/>
  <c r="F39" i="42"/>
  <c r="E39" i="42"/>
  <c r="J45" i="42"/>
  <c r="I45" i="42"/>
  <c r="H45" i="42"/>
  <c r="G45" i="42"/>
  <c r="F45" i="42"/>
  <c r="E45" i="42"/>
  <c r="J35" i="42"/>
  <c r="I35" i="42"/>
  <c r="H35" i="42"/>
  <c r="G35" i="42"/>
  <c r="F35" i="42"/>
  <c r="E35" i="42"/>
  <c r="J44" i="42"/>
  <c r="I44" i="42"/>
  <c r="H44" i="42"/>
  <c r="G44" i="42"/>
  <c r="F44" i="42"/>
  <c r="E44" i="42"/>
  <c r="J43" i="42"/>
  <c r="J31" i="42"/>
  <c r="I31" i="42"/>
  <c r="H31" i="42"/>
  <c r="G31" i="42"/>
  <c r="F31" i="42"/>
  <c r="E31" i="42"/>
  <c r="J34" i="42"/>
  <c r="I34" i="42"/>
  <c r="H34" i="42"/>
  <c r="G34" i="42"/>
  <c r="F34" i="42"/>
  <c r="E34" i="42"/>
  <c r="J23" i="42"/>
  <c r="I23" i="42"/>
  <c r="H23" i="42"/>
  <c r="G23" i="42"/>
  <c r="F23" i="42"/>
  <c r="E23" i="42"/>
  <c r="D23" i="42" s="1"/>
  <c r="J19" i="42"/>
  <c r="F19" i="42"/>
  <c r="E19" i="42"/>
  <c r="J33" i="42"/>
  <c r="I33" i="42"/>
  <c r="H33" i="42"/>
  <c r="G33" i="42"/>
  <c r="F33" i="42"/>
  <c r="E33" i="42"/>
  <c r="J41" i="42"/>
  <c r="I41" i="42"/>
  <c r="H41" i="42"/>
  <c r="G41" i="42"/>
  <c r="F41" i="42"/>
  <c r="E41" i="42"/>
  <c r="J18" i="42"/>
  <c r="F18" i="42"/>
  <c r="E18" i="42"/>
  <c r="J36" i="42"/>
  <c r="I36" i="42"/>
  <c r="G36" i="42"/>
  <c r="F36" i="42"/>
  <c r="E36" i="42"/>
  <c r="J14" i="42"/>
  <c r="G14" i="42"/>
  <c r="F14" i="42"/>
  <c r="E14" i="42"/>
  <c r="I37" i="42"/>
  <c r="H37" i="42"/>
  <c r="G37" i="42"/>
  <c r="F37" i="42"/>
  <c r="E37" i="42"/>
  <c r="J21" i="42"/>
  <c r="G21" i="42"/>
  <c r="F21" i="42"/>
  <c r="E21" i="42"/>
  <c r="E10" i="42"/>
  <c r="E17" i="42"/>
  <c r="I38" i="42"/>
  <c r="G38" i="42"/>
  <c r="E38" i="42"/>
  <c r="J32" i="42"/>
  <c r="J22" i="42"/>
  <c r="J30" i="42"/>
  <c r="J8" i="42"/>
  <c r="J25" i="42"/>
  <c r="J15" i="42"/>
  <c r="J84" i="3"/>
  <c r="I84" i="3"/>
  <c r="D84" i="3" s="1"/>
  <c r="H84" i="3"/>
  <c r="G84" i="3"/>
  <c r="F84" i="3"/>
  <c r="E84" i="3"/>
  <c r="J83" i="3"/>
  <c r="I83" i="3"/>
  <c r="D83" i="3" s="1"/>
  <c r="H83" i="3"/>
  <c r="G83" i="3"/>
  <c r="F83" i="3"/>
  <c r="E83" i="3"/>
  <c r="J82" i="3"/>
  <c r="I82" i="3"/>
  <c r="D82" i="3" s="1"/>
  <c r="H82" i="3"/>
  <c r="G82" i="3"/>
  <c r="F82" i="3"/>
  <c r="E82" i="3"/>
  <c r="J81" i="3"/>
  <c r="I81" i="3"/>
  <c r="D81" i="3" s="1"/>
  <c r="H81" i="3"/>
  <c r="G81" i="3"/>
  <c r="F81" i="3"/>
  <c r="E81" i="3"/>
  <c r="J80" i="3"/>
  <c r="I80" i="3"/>
  <c r="D80" i="3" s="1"/>
  <c r="H80" i="3"/>
  <c r="G80" i="3"/>
  <c r="F80" i="3"/>
  <c r="E80" i="3"/>
  <c r="J79" i="3"/>
  <c r="I79" i="3"/>
  <c r="D79" i="3" s="1"/>
  <c r="H79" i="3"/>
  <c r="G79" i="3"/>
  <c r="F79" i="3"/>
  <c r="E79" i="3"/>
  <c r="J78" i="3"/>
  <c r="I78" i="3"/>
  <c r="D78" i="3" s="1"/>
  <c r="H78" i="3"/>
  <c r="G78" i="3"/>
  <c r="F78" i="3"/>
  <c r="E78" i="3"/>
  <c r="J77" i="3"/>
  <c r="I77" i="3"/>
  <c r="D77" i="3" s="1"/>
  <c r="H77" i="3"/>
  <c r="G77" i="3"/>
  <c r="F77" i="3"/>
  <c r="E77" i="3"/>
  <c r="J76" i="3"/>
  <c r="I76" i="3"/>
  <c r="D76" i="3" s="1"/>
  <c r="H76" i="3"/>
  <c r="G76" i="3"/>
  <c r="F76" i="3"/>
  <c r="E76" i="3"/>
  <c r="J75" i="3"/>
  <c r="I75" i="3"/>
  <c r="D75" i="3" s="1"/>
  <c r="H75" i="3"/>
  <c r="G75" i="3"/>
  <c r="F75" i="3"/>
  <c r="E75" i="3"/>
  <c r="J74" i="3"/>
  <c r="I74" i="3"/>
  <c r="D74" i="3" s="1"/>
  <c r="H74" i="3"/>
  <c r="G74" i="3"/>
  <c r="F74" i="3"/>
  <c r="E74" i="3"/>
  <c r="J73" i="3"/>
  <c r="I73" i="3"/>
  <c r="D73" i="3" s="1"/>
  <c r="H73" i="3"/>
  <c r="G73" i="3"/>
  <c r="F73" i="3"/>
  <c r="E73" i="3"/>
  <c r="J72" i="3"/>
  <c r="I72" i="3"/>
  <c r="D72" i="3" s="1"/>
  <c r="H72" i="3"/>
  <c r="G72" i="3"/>
  <c r="F72" i="3"/>
  <c r="E72" i="3"/>
  <c r="J71" i="3"/>
  <c r="I71" i="3"/>
  <c r="D71" i="3" s="1"/>
  <c r="H71" i="3"/>
  <c r="G71" i="3"/>
  <c r="F71" i="3"/>
  <c r="E71" i="3"/>
  <c r="J70" i="3"/>
  <c r="I70" i="3"/>
  <c r="D70" i="3" s="1"/>
  <c r="H70" i="3"/>
  <c r="G70" i="3"/>
  <c r="F70" i="3"/>
  <c r="E70" i="3"/>
  <c r="J69" i="3"/>
  <c r="I69" i="3"/>
  <c r="D69" i="3" s="1"/>
  <c r="H69" i="3"/>
  <c r="G69" i="3"/>
  <c r="F69" i="3"/>
  <c r="E69" i="3"/>
  <c r="J68" i="3"/>
  <c r="I68" i="3"/>
  <c r="D68" i="3" s="1"/>
  <c r="H68" i="3"/>
  <c r="G68" i="3"/>
  <c r="F68" i="3"/>
  <c r="E68" i="3"/>
  <c r="J67" i="3"/>
  <c r="I67" i="3"/>
  <c r="D67" i="3" s="1"/>
  <c r="H67" i="3"/>
  <c r="G67" i="3"/>
  <c r="F67" i="3"/>
  <c r="E67" i="3"/>
  <c r="J66" i="3"/>
  <c r="I66" i="3"/>
  <c r="D66" i="3" s="1"/>
  <c r="H66" i="3"/>
  <c r="G66" i="3"/>
  <c r="F66" i="3"/>
  <c r="E66" i="3"/>
  <c r="J65" i="3"/>
  <c r="I65" i="3"/>
  <c r="D65" i="3" s="1"/>
  <c r="H65" i="3"/>
  <c r="G65" i="3"/>
  <c r="F65" i="3"/>
  <c r="E65" i="3"/>
  <c r="J64" i="3"/>
  <c r="I64" i="3"/>
  <c r="D64" i="3" s="1"/>
  <c r="H64" i="3"/>
  <c r="G64" i="3"/>
  <c r="F64" i="3"/>
  <c r="E64" i="3"/>
  <c r="J63" i="3"/>
  <c r="I63" i="3"/>
  <c r="D63" i="3" s="1"/>
  <c r="H63" i="3"/>
  <c r="G63" i="3"/>
  <c r="F63" i="3"/>
  <c r="E63" i="3"/>
  <c r="J62" i="3"/>
  <c r="I62" i="3"/>
  <c r="D62" i="3" s="1"/>
  <c r="H62" i="3"/>
  <c r="G62" i="3"/>
  <c r="F62" i="3"/>
  <c r="E62" i="3"/>
  <c r="J61" i="3"/>
  <c r="I61" i="3"/>
  <c r="D61" i="3" s="1"/>
  <c r="H61" i="3"/>
  <c r="G61" i="3"/>
  <c r="F61" i="3"/>
  <c r="E61" i="3"/>
  <c r="J60" i="3"/>
  <c r="I60" i="3"/>
  <c r="D60" i="3" s="1"/>
  <c r="H60" i="3"/>
  <c r="G60" i="3"/>
  <c r="F60" i="3"/>
  <c r="E60" i="3"/>
  <c r="J59" i="3"/>
  <c r="I59" i="3"/>
  <c r="D59" i="3" s="1"/>
  <c r="H59" i="3"/>
  <c r="G59" i="3"/>
  <c r="F59" i="3"/>
  <c r="E59" i="3"/>
  <c r="J58" i="3"/>
  <c r="I58" i="3"/>
  <c r="D58" i="3" s="1"/>
  <c r="H58" i="3"/>
  <c r="G58" i="3"/>
  <c r="F58" i="3"/>
  <c r="E58" i="3"/>
  <c r="J57" i="3"/>
  <c r="I57" i="3"/>
  <c r="D57" i="3" s="1"/>
  <c r="H57" i="3"/>
  <c r="G57" i="3"/>
  <c r="F57" i="3"/>
  <c r="E57" i="3"/>
  <c r="J56" i="3"/>
  <c r="I56" i="3"/>
  <c r="D56" i="3" s="1"/>
  <c r="H56" i="3"/>
  <c r="G56" i="3"/>
  <c r="F56" i="3"/>
  <c r="E56" i="3"/>
  <c r="J55" i="3"/>
  <c r="I55" i="3"/>
  <c r="D55" i="3" s="1"/>
  <c r="H55" i="3"/>
  <c r="G55" i="3"/>
  <c r="F55" i="3"/>
  <c r="E55" i="3"/>
  <c r="J54" i="3"/>
  <c r="I54" i="3"/>
  <c r="D54" i="3" s="1"/>
  <c r="H54" i="3"/>
  <c r="G54" i="3"/>
  <c r="F54" i="3"/>
  <c r="E54" i="3"/>
  <c r="J53" i="3"/>
  <c r="I53" i="3"/>
  <c r="D53" i="3" s="1"/>
  <c r="H53" i="3"/>
  <c r="G53" i="3"/>
  <c r="F53" i="3"/>
  <c r="E53" i="3"/>
  <c r="J52" i="3"/>
  <c r="I52" i="3"/>
  <c r="D52" i="3" s="1"/>
  <c r="H52" i="3"/>
  <c r="G52" i="3"/>
  <c r="F52" i="3"/>
  <c r="E52" i="3"/>
  <c r="J51" i="3"/>
  <c r="I51" i="3"/>
  <c r="D51" i="3" s="1"/>
  <c r="H51" i="3"/>
  <c r="G51" i="3"/>
  <c r="F51" i="3"/>
  <c r="E51" i="3"/>
  <c r="J50" i="3"/>
  <c r="I50" i="3"/>
  <c r="D50" i="3" s="1"/>
  <c r="H50" i="3"/>
  <c r="G50" i="3"/>
  <c r="F50" i="3"/>
  <c r="E50" i="3"/>
  <c r="J49" i="3"/>
  <c r="I49" i="3"/>
  <c r="D49" i="3" s="1"/>
  <c r="H49" i="3"/>
  <c r="G49" i="3"/>
  <c r="F49" i="3"/>
  <c r="E49" i="3"/>
  <c r="J48" i="3"/>
  <c r="I48" i="3"/>
  <c r="D48" i="3" s="1"/>
  <c r="H48" i="3"/>
  <c r="G48" i="3"/>
  <c r="F48" i="3"/>
  <c r="E48" i="3"/>
  <c r="J47" i="3"/>
  <c r="I47" i="3"/>
  <c r="D47" i="3" s="1"/>
  <c r="H47" i="3"/>
  <c r="G47" i="3"/>
  <c r="F47" i="3"/>
  <c r="E47" i="3"/>
  <c r="J46" i="3"/>
  <c r="I46" i="3"/>
  <c r="D46" i="3" s="1"/>
  <c r="H46" i="3"/>
  <c r="G46" i="3"/>
  <c r="F46" i="3"/>
  <c r="E46" i="3"/>
  <c r="J45" i="3"/>
  <c r="I45" i="3"/>
  <c r="D45" i="3" s="1"/>
  <c r="H45" i="3"/>
  <c r="G45" i="3"/>
  <c r="F45" i="3"/>
  <c r="E45" i="3"/>
  <c r="J44" i="3"/>
  <c r="I44" i="3"/>
  <c r="D44" i="3" s="1"/>
  <c r="H44" i="3"/>
  <c r="G44" i="3"/>
  <c r="F44" i="3"/>
  <c r="E44" i="3"/>
  <c r="J43" i="3"/>
  <c r="I43" i="3"/>
  <c r="D43" i="3" s="1"/>
  <c r="H43" i="3"/>
  <c r="G43" i="3"/>
  <c r="F43" i="3"/>
  <c r="E43" i="3"/>
  <c r="J37" i="3"/>
  <c r="I37" i="3"/>
  <c r="D37" i="3" s="1"/>
  <c r="H37" i="3"/>
  <c r="G37" i="3"/>
  <c r="F37" i="3"/>
  <c r="E37" i="3"/>
  <c r="J41" i="3"/>
  <c r="I41" i="3"/>
  <c r="D41" i="3" s="1"/>
  <c r="H41" i="3"/>
  <c r="G41" i="3"/>
  <c r="F41" i="3"/>
  <c r="E41" i="3"/>
  <c r="J24" i="3"/>
  <c r="I24" i="3"/>
  <c r="H24" i="3"/>
  <c r="G24" i="3"/>
  <c r="F24" i="3"/>
  <c r="E24" i="3"/>
  <c r="J40" i="3"/>
  <c r="I40" i="3"/>
  <c r="D40" i="3" s="1"/>
  <c r="H40" i="3"/>
  <c r="G40" i="3"/>
  <c r="F40" i="3"/>
  <c r="E40" i="3"/>
  <c r="J39" i="3"/>
  <c r="I39" i="3"/>
  <c r="D39" i="3" s="1"/>
  <c r="H39" i="3"/>
  <c r="G39" i="3"/>
  <c r="F39" i="3"/>
  <c r="E39" i="3"/>
  <c r="G23" i="3"/>
  <c r="F23" i="3"/>
  <c r="E23" i="3"/>
  <c r="F8" i="3"/>
  <c r="E8" i="3"/>
  <c r="J34" i="3"/>
  <c r="I34" i="3"/>
  <c r="D34" i="3" s="1"/>
  <c r="H34" i="3"/>
  <c r="G34" i="3"/>
  <c r="F34" i="3"/>
  <c r="E34" i="3"/>
  <c r="J35" i="3"/>
  <c r="I35" i="3"/>
  <c r="D35" i="3" s="1"/>
  <c r="H35" i="3"/>
  <c r="G35" i="3"/>
  <c r="F35" i="3"/>
  <c r="E35" i="3"/>
  <c r="J36" i="3"/>
  <c r="I36" i="3"/>
  <c r="D36" i="3" s="1"/>
  <c r="H36" i="3"/>
  <c r="G36" i="3"/>
  <c r="F36" i="3"/>
  <c r="E36" i="3"/>
  <c r="J29" i="3"/>
  <c r="I29" i="3"/>
  <c r="D29" i="3" s="1"/>
  <c r="H29" i="3"/>
  <c r="G29" i="3"/>
  <c r="F29" i="3"/>
  <c r="E29" i="3"/>
  <c r="J27" i="3"/>
  <c r="I27" i="3"/>
  <c r="D27" i="3" s="1"/>
  <c r="H27" i="3"/>
  <c r="G27" i="3"/>
  <c r="F27" i="3"/>
  <c r="E27" i="3"/>
  <c r="J31" i="3"/>
  <c r="I31" i="3"/>
  <c r="D31" i="3" s="1"/>
  <c r="H31" i="3"/>
  <c r="G31" i="3"/>
  <c r="F31" i="3"/>
  <c r="E31" i="3"/>
  <c r="J38" i="3"/>
  <c r="I38" i="3"/>
  <c r="D38" i="3" s="1"/>
  <c r="H38" i="3"/>
  <c r="G38" i="3"/>
  <c r="F38" i="3"/>
  <c r="E38" i="3"/>
  <c r="J33" i="3"/>
  <c r="I33" i="3"/>
  <c r="D33" i="3" s="1"/>
  <c r="H33" i="3"/>
  <c r="G33" i="3"/>
  <c r="F33" i="3"/>
  <c r="E33" i="3"/>
  <c r="J32" i="3"/>
  <c r="I32" i="3"/>
  <c r="D32" i="3" s="1"/>
  <c r="H32" i="3"/>
  <c r="G32" i="3"/>
  <c r="F32" i="3"/>
  <c r="E32" i="3"/>
  <c r="J42" i="3"/>
  <c r="I42" i="3"/>
  <c r="D42" i="3" s="1"/>
  <c r="H42" i="3"/>
  <c r="G42" i="3"/>
  <c r="F42" i="3"/>
  <c r="E42" i="3"/>
  <c r="J20" i="3"/>
  <c r="I20" i="3"/>
  <c r="F20" i="3"/>
  <c r="E20" i="3"/>
  <c r="I21" i="3"/>
  <c r="G21" i="3"/>
  <c r="F21" i="3"/>
  <c r="E21" i="3"/>
  <c r="H11" i="3"/>
  <c r="J30" i="3"/>
  <c r="I30" i="3"/>
  <c r="D30" i="3" s="1"/>
  <c r="G30" i="3"/>
  <c r="F30" i="3"/>
  <c r="G28" i="3"/>
  <c r="F28" i="3"/>
  <c r="J13" i="3"/>
  <c r="J26" i="3"/>
  <c r="I26" i="3"/>
  <c r="D26" i="3" s="1"/>
  <c r="H26" i="3"/>
  <c r="I22" i="3"/>
  <c r="B62" i="24"/>
  <c r="H62" i="24" s="1"/>
  <c r="B63" i="24"/>
  <c r="H63" i="24" s="1"/>
  <c r="B68" i="24"/>
  <c r="H68" i="24" s="1"/>
  <c r="B78" i="24"/>
  <c r="H78" i="24" s="1"/>
  <c r="B50" i="24"/>
  <c r="B85" i="24"/>
  <c r="B88" i="24"/>
  <c r="B94" i="24"/>
  <c r="H94" i="24" s="1"/>
  <c r="B264" i="24"/>
  <c r="H264" i="24" s="1"/>
  <c r="B265" i="24"/>
  <c r="H265" i="24" s="1"/>
  <c r="B266" i="24"/>
  <c r="B267" i="24"/>
  <c r="B268" i="24"/>
  <c r="B269" i="24"/>
  <c r="B270" i="24"/>
  <c r="B271" i="24"/>
  <c r="H271" i="24" s="1"/>
  <c r="B272" i="24"/>
  <c r="H272" i="24" s="1"/>
  <c r="B273" i="24"/>
  <c r="H273" i="24" s="1"/>
  <c r="B274" i="24"/>
  <c r="H274" i="24" s="1"/>
  <c r="B275" i="24"/>
  <c r="H275" i="24" s="1"/>
  <c r="B276" i="24"/>
  <c r="B277" i="24"/>
  <c r="H277" i="24" s="1"/>
  <c r="B278" i="24"/>
  <c r="B279" i="24"/>
  <c r="H279" i="24" s="1"/>
  <c r="B280" i="24"/>
  <c r="B281" i="24"/>
  <c r="H281" i="24" s="1"/>
  <c r="B282" i="24"/>
  <c r="H282" i="24" s="1"/>
  <c r="B283" i="24"/>
  <c r="H283" i="24" s="1"/>
  <c r="B284" i="24"/>
  <c r="B285" i="24"/>
  <c r="H285" i="24" s="1"/>
  <c r="B286" i="24"/>
  <c r="H286" i="24" s="1"/>
  <c r="B287" i="24"/>
  <c r="H287" i="24" s="1"/>
  <c r="B288" i="24"/>
  <c r="B289" i="24"/>
  <c r="H289" i="24" s="1"/>
  <c r="B290" i="24"/>
  <c r="B291" i="24"/>
  <c r="H291" i="24" s="1"/>
  <c r="B292" i="24"/>
  <c r="B293" i="24"/>
  <c r="B294" i="24"/>
  <c r="B295" i="24"/>
  <c r="H295" i="24" s="1"/>
  <c r="B296" i="24"/>
  <c r="H296" i="24" s="1"/>
  <c r="B297" i="24"/>
  <c r="H297" i="24" s="1"/>
  <c r="B298" i="24"/>
  <c r="B299" i="24"/>
  <c r="B300" i="24"/>
  <c r="B301" i="24"/>
  <c r="H301" i="24" s="1"/>
  <c r="B302" i="24"/>
  <c r="B303" i="24"/>
  <c r="H303" i="24" s="1"/>
  <c r="B304" i="24"/>
  <c r="H304" i="24" s="1"/>
  <c r="B305" i="24"/>
  <c r="H305" i="24" s="1"/>
  <c r="B306" i="24"/>
  <c r="H306" i="24" s="1"/>
  <c r="B307" i="24"/>
  <c r="H307" i="24" s="1"/>
  <c r="B308" i="24"/>
  <c r="B309" i="24"/>
  <c r="H309" i="24" s="1"/>
  <c r="B310" i="24"/>
  <c r="B311" i="24"/>
  <c r="H311" i="24" s="1"/>
  <c r="B312" i="24"/>
  <c r="B313" i="24"/>
  <c r="H313" i="24" s="1"/>
  <c r="B314" i="24"/>
  <c r="H314" i="24" s="1"/>
  <c r="B57" i="24"/>
  <c r="H57" i="24" s="1"/>
  <c r="B20" i="24"/>
  <c r="H20" i="24" s="1"/>
  <c r="B21" i="24"/>
  <c r="H21" i="24" s="1"/>
  <c r="B33" i="24"/>
  <c r="H33" i="24" s="1"/>
  <c r="B54" i="24"/>
  <c r="H54" i="24" s="1"/>
  <c r="B38" i="24"/>
  <c r="H38" i="24" s="1"/>
  <c r="B59" i="24"/>
  <c r="H59" i="24" s="1"/>
  <c r="B60" i="24"/>
  <c r="H60" i="24" s="1"/>
  <c r="B44" i="24"/>
  <c r="H44" i="24" s="1"/>
  <c r="B47" i="24"/>
  <c r="H47" i="24" s="1"/>
  <c r="B64" i="24"/>
  <c r="H64" i="24" s="1"/>
  <c r="B65" i="24"/>
  <c r="H65" i="24" s="1"/>
  <c r="B49" i="24"/>
  <c r="H49" i="24" s="1"/>
  <c r="B76" i="24"/>
  <c r="H76" i="24" s="1"/>
  <c r="B74" i="24"/>
  <c r="H74" i="24" s="1"/>
  <c r="B92" i="24"/>
  <c r="H92" i="24" s="1"/>
  <c r="B89" i="24"/>
  <c r="H89" i="24" s="1"/>
  <c r="B93" i="24"/>
  <c r="H93" i="24" s="1"/>
  <c r="B87" i="24"/>
  <c r="H87" i="24" s="1"/>
  <c r="B95" i="24"/>
  <c r="H95" i="24" s="1"/>
  <c r="B90" i="24"/>
  <c r="H90" i="24" s="1"/>
  <c r="B245" i="24"/>
  <c r="H245" i="24" s="1"/>
  <c r="B246" i="24"/>
  <c r="H246" i="24" s="1"/>
  <c r="B247" i="24"/>
  <c r="H247" i="24" s="1"/>
  <c r="B248" i="24"/>
  <c r="H248" i="24" s="1"/>
  <c r="B249" i="24"/>
  <c r="H249" i="24" s="1"/>
  <c r="B250" i="24"/>
  <c r="H250" i="24" s="1"/>
  <c r="B251" i="24"/>
  <c r="B252" i="24"/>
  <c r="H252" i="24" s="1"/>
  <c r="B253" i="24"/>
  <c r="B254" i="24"/>
  <c r="H254" i="24" s="1"/>
  <c r="B255" i="24"/>
  <c r="H255" i="24" s="1"/>
  <c r="B256" i="24"/>
  <c r="H256" i="24" s="1"/>
  <c r="B257" i="24"/>
  <c r="B258" i="24"/>
  <c r="H258" i="24" s="1"/>
  <c r="B259" i="24"/>
  <c r="H259" i="24" s="1"/>
  <c r="B260" i="24"/>
  <c r="H260" i="24" s="1"/>
  <c r="B261" i="24"/>
  <c r="B262" i="24"/>
  <c r="H262" i="24" s="1"/>
  <c r="B263" i="24"/>
  <c r="B35" i="24"/>
  <c r="H35" i="24" s="1"/>
  <c r="B244" i="24"/>
  <c r="B243" i="24"/>
  <c r="H243" i="24" s="1"/>
  <c r="B242" i="24"/>
  <c r="H242" i="24" s="1"/>
  <c r="B241" i="24"/>
  <c r="B240" i="24"/>
  <c r="B239" i="24"/>
  <c r="H239" i="24" s="1"/>
  <c r="B238" i="24"/>
  <c r="B237" i="24"/>
  <c r="H237" i="24" s="1"/>
  <c r="B236" i="24"/>
  <c r="B235" i="24"/>
  <c r="B234" i="24"/>
  <c r="B233" i="24"/>
  <c r="H233" i="24" s="1"/>
  <c r="B232" i="24"/>
  <c r="H232" i="24" s="1"/>
  <c r="B231" i="24"/>
  <c r="H231" i="24" s="1"/>
  <c r="B230" i="24"/>
  <c r="B80" i="24"/>
  <c r="B71" i="24"/>
  <c r="B66" i="24"/>
  <c r="H66" i="24" s="1"/>
  <c r="B67" i="24"/>
  <c r="H67" i="24" s="1"/>
  <c r="B84" i="24"/>
  <c r="H84" i="24" s="1"/>
  <c r="B46" i="24"/>
  <c r="B55" i="24"/>
  <c r="H55" i="24" s="1"/>
  <c r="B36" i="24"/>
  <c r="B45" i="24"/>
  <c r="H45" i="24" s="1"/>
  <c r="B77" i="24"/>
  <c r="H77" i="24" s="1"/>
  <c r="B40" i="24"/>
  <c r="H40" i="24" s="1"/>
  <c r="B30" i="24"/>
  <c r="H30" i="24" s="1"/>
  <c r="B28" i="24"/>
  <c r="H28" i="24" s="1"/>
  <c r="B13" i="24"/>
  <c r="H13" i="24" s="1"/>
  <c r="B8" i="24"/>
  <c r="B15" i="24"/>
  <c r="H15" i="24" s="1"/>
  <c r="B17" i="24"/>
  <c r="H17" i="24" s="1"/>
  <c r="B29" i="24"/>
  <c r="H29" i="24" s="1"/>
  <c r="B34" i="24"/>
  <c r="B24" i="24"/>
  <c r="H24" i="24" s="1"/>
  <c r="B32" i="24"/>
  <c r="H32" i="24" s="1"/>
  <c r="B73" i="24"/>
  <c r="H73" i="24" s="1"/>
  <c r="B22" i="24"/>
  <c r="H22" i="24" s="1"/>
  <c r="B53" i="24"/>
  <c r="H53" i="24" s="1"/>
  <c r="B51" i="24"/>
  <c r="H51" i="24" s="1"/>
  <c r="B72" i="24"/>
  <c r="H72" i="24" s="1"/>
  <c r="B79" i="24"/>
  <c r="H79" i="24" s="1"/>
  <c r="B41" i="24"/>
  <c r="H41" i="24" s="1"/>
  <c r="B69" i="24"/>
  <c r="H69" i="24" s="1"/>
  <c r="B11" i="24"/>
  <c r="B82" i="24"/>
  <c r="H82" i="24" s="1"/>
  <c r="B91" i="24"/>
  <c r="H91" i="24" s="1"/>
  <c r="B97" i="24"/>
  <c r="B101" i="24"/>
  <c r="H101" i="24" s="1"/>
  <c r="B100" i="24"/>
  <c r="B102" i="24"/>
  <c r="H102" i="24" s="1"/>
  <c r="B98" i="24"/>
  <c r="B107" i="24"/>
  <c r="H107" i="24" s="1"/>
  <c r="B106" i="24"/>
  <c r="B116" i="24"/>
  <c r="H116" i="24" s="1"/>
  <c r="B117" i="24"/>
  <c r="H117" i="24" s="1"/>
  <c r="B118" i="24"/>
  <c r="H118" i="24" s="1"/>
  <c r="B119" i="24"/>
  <c r="B214" i="24"/>
  <c r="B215" i="24"/>
  <c r="H215" i="24" s="1"/>
  <c r="B216" i="24"/>
  <c r="H216" i="24" s="1"/>
  <c r="B217" i="24"/>
  <c r="B218" i="24"/>
  <c r="H218" i="24" s="1"/>
  <c r="B219" i="24"/>
  <c r="B220" i="24"/>
  <c r="H220" i="24" s="1"/>
  <c r="B221" i="24"/>
  <c r="B222" i="24"/>
  <c r="H222" i="24" s="1"/>
  <c r="B223" i="24"/>
  <c r="B224" i="24"/>
  <c r="B225" i="24"/>
  <c r="H225" i="24" s="1"/>
  <c r="B226" i="24"/>
  <c r="H226" i="24" s="1"/>
  <c r="B227" i="24"/>
  <c r="B228" i="24"/>
  <c r="H228" i="24" s="1"/>
  <c r="B229" i="24"/>
  <c r="H229" i="24" s="1"/>
  <c r="B7" i="24"/>
  <c r="H7" i="24" s="1"/>
  <c r="B10" i="24"/>
  <c r="H10" i="24" s="1"/>
  <c r="B14" i="24"/>
  <c r="H14" i="24" s="1"/>
  <c r="B16" i="24"/>
  <c r="H16" i="24" s="1"/>
  <c r="B31" i="24"/>
  <c r="B42" i="24"/>
  <c r="B23" i="24"/>
  <c r="H23" i="24" s="1"/>
  <c r="B39" i="24"/>
  <c r="B25" i="24"/>
  <c r="H25" i="24" s="1"/>
  <c r="B27" i="24"/>
  <c r="H27" i="24" s="1"/>
  <c r="B58" i="24"/>
  <c r="H58" i="24" s="1"/>
  <c r="B52" i="24"/>
  <c r="B61" i="24"/>
  <c r="H61" i="24" s="1"/>
  <c r="B83" i="24"/>
  <c r="B75" i="24"/>
  <c r="H75" i="24" s="1"/>
  <c r="B81" i="24"/>
  <c r="B12" i="24"/>
  <c r="H12" i="24" s="1"/>
  <c r="B86" i="24"/>
  <c r="B197" i="24"/>
  <c r="H197" i="24" s="1"/>
  <c r="B198" i="24"/>
  <c r="B199" i="24"/>
  <c r="H199" i="24" s="1"/>
  <c r="B200" i="24"/>
  <c r="H200" i="24" s="1"/>
  <c r="B201" i="24"/>
  <c r="B202" i="24"/>
  <c r="H202" i="24" s="1"/>
  <c r="B203" i="24"/>
  <c r="B204" i="24"/>
  <c r="H204" i="24" s="1"/>
  <c r="B205" i="24"/>
  <c r="B206" i="24"/>
  <c r="H206" i="24" s="1"/>
  <c r="B207" i="24"/>
  <c r="H207" i="24" s="1"/>
  <c r="B208" i="24"/>
  <c r="H208" i="24" s="1"/>
  <c r="B209" i="24"/>
  <c r="B210" i="24"/>
  <c r="H210" i="24" s="1"/>
  <c r="B211" i="24"/>
  <c r="H211" i="24" s="1"/>
  <c r="B212" i="24"/>
  <c r="H212" i="24" s="1"/>
  <c r="B213" i="24"/>
  <c r="B9" i="24"/>
  <c r="H9" i="24" s="1"/>
  <c r="B182" i="24"/>
  <c r="H182" i="24" s="1"/>
  <c r="B183" i="24"/>
  <c r="H183" i="24" s="1"/>
  <c r="B184" i="24"/>
  <c r="H184" i="24" s="1"/>
  <c r="B185" i="24"/>
  <c r="H185" i="24" s="1"/>
  <c r="B186" i="24"/>
  <c r="H186" i="24" s="1"/>
  <c r="B187" i="24"/>
  <c r="H187" i="24" s="1"/>
  <c r="B188" i="24"/>
  <c r="H188" i="24" s="1"/>
  <c r="B189" i="24"/>
  <c r="H189" i="24" s="1"/>
  <c r="B190" i="24"/>
  <c r="H190" i="24" s="1"/>
  <c r="B191" i="24"/>
  <c r="H191" i="24" s="1"/>
  <c r="B192" i="24"/>
  <c r="H192" i="24" s="1"/>
  <c r="B193" i="24"/>
  <c r="H193" i="24" s="1"/>
  <c r="B194" i="24"/>
  <c r="H194" i="24" s="1"/>
  <c r="B195" i="24"/>
  <c r="H195" i="24" s="1"/>
  <c r="B196" i="24"/>
  <c r="H196" i="24" s="1"/>
  <c r="B108" i="24"/>
  <c r="B160" i="24"/>
  <c r="B161" i="24"/>
  <c r="H161" i="24" s="1"/>
  <c r="B162" i="24"/>
  <c r="B163" i="24"/>
  <c r="H163" i="24" s="1"/>
  <c r="B164" i="24"/>
  <c r="B165" i="24"/>
  <c r="H165" i="24" s="1"/>
  <c r="B166" i="24"/>
  <c r="H166" i="24" s="1"/>
  <c r="B167" i="24"/>
  <c r="B168" i="24"/>
  <c r="H168" i="24" s="1"/>
  <c r="B169" i="24"/>
  <c r="B170" i="24"/>
  <c r="H170" i="24" s="1"/>
  <c r="B171" i="24"/>
  <c r="H171" i="24" s="1"/>
  <c r="B172" i="24"/>
  <c r="H172" i="24" s="1"/>
  <c r="B173" i="24"/>
  <c r="B174" i="24"/>
  <c r="H174" i="24" s="1"/>
  <c r="B175" i="24"/>
  <c r="B176" i="24"/>
  <c r="H176" i="24" s="1"/>
  <c r="B177" i="24"/>
  <c r="H177" i="24" s="1"/>
  <c r="B178" i="24"/>
  <c r="H178" i="24" s="1"/>
  <c r="B179" i="24"/>
  <c r="H179" i="24" s="1"/>
  <c r="B180" i="24"/>
  <c r="H180" i="24" s="1"/>
  <c r="B181" i="24"/>
  <c r="B114" i="24"/>
  <c r="H114" i="24" s="1"/>
  <c r="B111" i="24"/>
  <c r="H111" i="24" s="1"/>
  <c r="B112" i="24"/>
  <c r="H112" i="24" s="1"/>
  <c r="B113" i="24"/>
  <c r="B115" i="24"/>
  <c r="B109" i="24"/>
  <c r="B120" i="24"/>
  <c r="B121" i="24"/>
  <c r="B122" i="24"/>
  <c r="B123" i="24"/>
  <c r="B124" i="24"/>
  <c r="B125" i="24"/>
  <c r="B126" i="24"/>
  <c r="B127" i="24"/>
  <c r="B128" i="24"/>
  <c r="H128" i="24" s="1"/>
  <c r="B129" i="24"/>
  <c r="B130" i="24"/>
  <c r="B131" i="24"/>
  <c r="B132" i="24"/>
  <c r="B133" i="24"/>
  <c r="B134" i="24"/>
  <c r="B135" i="24"/>
  <c r="B136" i="24"/>
  <c r="B137" i="24"/>
  <c r="B138" i="24"/>
  <c r="B139" i="24"/>
  <c r="B140" i="24"/>
  <c r="B141" i="24"/>
  <c r="B142" i="24"/>
  <c r="B143" i="24"/>
  <c r="B144" i="24"/>
  <c r="H144" i="24" s="1"/>
  <c r="B145" i="24"/>
  <c r="B146" i="24"/>
  <c r="B147" i="24"/>
  <c r="B148" i="24"/>
  <c r="B149" i="24"/>
  <c r="B150" i="24"/>
  <c r="B151" i="24"/>
  <c r="B152" i="24"/>
  <c r="B153" i="24"/>
  <c r="B154" i="24"/>
  <c r="B155" i="24"/>
  <c r="B156" i="24"/>
  <c r="B157" i="24"/>
  <c r="B158" i="24"/>
  <c r="B159" i="24"/>
  <c r="B110" i="24"/>
  <c r="H110" i="24" s="1"/>
  <c r="V92" i="29"/>
  <c r="R92" i="29"/>
  <c r="N92" i="29"/>
  <c r="J92" i="29"/>
  <c r="F92" i="29"/>
  <c r="B92" i="29"/>
  <c r="V92" i="35"/>
  <c r="R92" i="35"/>
  <c r="N92" i="35"/>
  <c r="J92" i="35"/>
  <c r="F92" i="35"/>
  <c r="B92" i="35"/>
  <c r="V92" i="40"/>
  <c r="R92" i="40"/>
  <c r="N92" i="40"/>
  <c r="J92" i="40"/>
  <c r="F92" i="40"/>
  <c r="B92" i="40"/>
  <c r="V92" i="28"/>
  <c r="R92" i="28"/>
  <c r="N92" i="28"/>
  <c r="J92" i="28"/>
  <c r="F92" i="28"/>
  <c r="B92" i="28"/>
  <c r="C93" i="28" s="1"/>
  <c r="E9" i="28" s="1"/>
  <c r="V92" i="7"/>
  <c r="R92" i="7"/>
  <c r="N92" i="7"/>
  <c r="J92" i="7"/>
  <c r="F92" i="7"/>
  <c r="B92" i="7"/>
  <c r="V92" i="41"/>
  <c r="R92" i="41"/>
  <c r="N92" i="41"/>
  <c r="J92" i="41"/>
  <c r="F92" i="41"/>
  <c r="B92" i="41"/>
  <c r="V92" i="30"/>
  <c r="R92" i="30"/>
  <c r="N92" i="30"/>
  <c r="J92" i="30"/>
  <c r="F92" i="30"/>
  <c r="B92" i="30"/>
  <c r="B79" i="23"/>
  <c r="B81" i="23"/>
  <c r="B82" i="23"/>
  <c r="B84" i="23"/>
  <c r="B83" i="23"/>
  <c r="B85" i="23"/>
  <c r="J85" i="23" s="1"/>
  <c r="B86" i="23"/>
  <c r="B87" i="23"/>
  <c r="I87" i="23" s="1"/>
  <c r="B88" i="23"/>
  <c r="B89" i="23"/>
  <c r="B91" i="23"/>
  <c r="H91" i="23" s="1"/>
  <c r="B90" i="23"/>
  <c r="B92" i="23"/>
  <c r="H92" i="23" s="1"/>
  <c r="B93" i="23"/>
  <c r="B94" i="23"/>
  <c r="H94" i="23" s="1"/>
  <c r="B95" i="23"/>
  <c r="B96" i="23"/>
  <c r="H96" i="23" s="1"/>
  <c r="B97" i="23"/>
  <c r="B98" i="23"/>
  <c r="H98" i="23" s="1"/>
  <c r="B99" i="23"/>
  <c r="B100" i="23"/>
  <c r="H100" i="23" s="1"/>
  <c r="B101" i="23"/>
  <c r="B80" i="23"/>
  <c r="B9" i="23"/>
  <c r="J9" i="23" s="1"/>
  <c r="B10" i="23"/>
  <c r="J10" i="23" s="1"/>
  <c r="B13" i="23"/>
  <c r="B20" i="23"/>
  <c r="B34" i="23"/>
  <c r="B24" i="23"/>
  <c r="B37" i="23"/>
  <c r="B36" i="23"/>
  <c r="B39" i="23"/>
  <c r="B8" i="23"/>
  <c r="B32" i="23"/>
  <c r="B38" i="23"/>
  <c r="B41" i="23"/>
  <c r="B25" i="23"/>
  <c r="B40" i="23"/>
  <c r="G40" i="23" s="1"/>
  <c r="B47" i="23"/>
  <c r="G47" i="23" s="1"/>
  <c r="B49" i="23"/>
  <c r="B52" i="23"/>
  <c r="B73" i="23"/>
  <c r="H73" i="23" s="1"/>
  <c r="B60" i="23"/>
  <c r="B64" i="23"/>
  <c r="B58" i="23"/>
  <c r="B63" i="23"/>
  <c r="B59" i="23"/>
  <c r="B6" i="23"/>
  <c r="J6" i="23" s="1"/>
  <c r="B14" i="23"/>
  <c r="B12" i="23"/>
  <c r="J12" i="23" s="1"/>
  <c r="B19" i="23"/>
  <c r="B15" i="23"/>
  <c r="B17" i="23"/>
  <c r="B18" i="23"/>
  <c r="B16" i="23"/>
  <c r="B21" i="23"/>
  <c r="B26" i="23"/>
  <c r="B30" i="23"/>
  <c r="B31" i="23"/>
  <c r="B29" i="23"/>
  <c r="B35" i="23"/>
  <c r="G35" i="23" s="1"/>
  <c r="B23" i="23"/>
  <c r="B7" i="23"/>
  <c r="G7" i="23" s="1"/>
  <c r="B33" i="23"/>
  <c r="B42" i="23"/>
  <c r="B43" i="23"/>
  <c r="B44" i="23"/>
  <c r="B50" i="23"/>
  <c r="G50" i="23" s="1"/>
  <c r="B48" i="23"/>
  <c r="G48" i="23" s="1"/>
  <c r="B54" i="23"/>
  <c r="G54" i="23" s="1"/>
  <c r="B57" i="23"/>
  <c r="B61" i="23"/>
  <c r="G61" i="23" s="1"/>
  <c r="B55" i="23"/>
  <c r="G55" i="23" s="1"/>
  <c r="B62" i="23"/>
  <c r="G62" i="23" s="1"/>
  <c r="B65" i="23"/>
  <c r="B56" i="23"/>
  <c r="G56" i="23" s="1"/>
  <c r="B68" i="23"/>
  <c r="B11" i="23"/>
  <c r="J11" i="23" s="1"/>
  <c r="V92" i="33"/>
  <c r="R92" i="33"/>
  <c r="N92" i="33"/>
  <c r="J92" i="33"/>
  <c r="F92" i="33"/>
  <c r="B92" i="33"/>
  <c r="V92" i="9"/>
  <c r="N92" i="9"/>
  <c r="J92" i="9"/>
  <c r="F92" i="9"/>
  <c r="B92" i="9"/>
  <c r="V92" i="5"/>
  <c r="N92" i="5"/>
  <c r="J92" i="5"/>
  <c r="F92" i="5"/>
  <c r="B92" i="5"/>
  <c r="V92" i="42"/>
  <c r="R92" i="42"/>
  <c r="N92" i="42"/>
  <c r="J92" i="42"/>
  <c r="F92" i="42"/>
  <c r="B92" i="42"/>
  <c r="B10" i="31"/>
  <c r="B15" i="31"/>
  <c r="B13" i="31"/>
  <c r="B19" i="31"/>
  <c r="B18" i="31"/>
  <c r="B21" i="31"/>
  <c r="B25" i="31"/>
  <c r="B17" i="31"/>
  <c r="B26" i="31"/>
  <c r="B24" i="31"/>
  <c r="B31" i="31"/>
  <c r="B29" i="31"/>
  <c r="B30" i="31"/>
  <c r="B32" i="31"/>
  <c r="B33" i="31"/>
  <c r="B35" i="31"/>
  <c r="B37" i="31"/>
  <c r="B34" i="31"/>
  <c r="B38" i="31"/>
  <c r="B39" i="31"/>
  <c r="B50" i="31"/>
  <c r="B53" i="31"/>
  <c r="B55" i="31"/>
  <c r="B56" i="31"/>
  <c r="B41" i="31"/>
  <c r="B58" i="31"/>
  <c r="B49" i="31"/>
  <c r="B60" i="31"/>
  <c r="B57" i="31"/>
  <c r="B61" i="31"/>
  <c r="B64" i="31"/>
  <c r="B75" i="31"/>
  <c r="B77" i="31"/>
  <c r="B78" i="31"/>
  <c r="J78" i="31" s="1"/>
  <c r="B79" i="31"/>
  <c r="B80" i="31"/>
  <c r="B81" i="31"/>
  <c r="B82" i="31"/>
  <c r="B83" i="31"/>
  <c r="B84" i="31"/>
  <c r="B85" i="31"/>
  <c r="B7" i="31"/>
  <c r="B52" i="31"/>
  <c r="B51" i="31"/>
  <c r="B54" i="31"/>
  <c r="B42" i="31"/>
  <c r="B59" i="31"/>
  <c r="B63" i="31"/>
  <c r="J63" i="31" s="1"/>
  <c r="B65" i="31"/>
  <c r="B66" i="31"/>
  <c r="B67" i="31"/>
  <c r="B68" i="31"/>
  <c r="B69" i="31"/>
  <c r="B70" i="31"/>
  <c r="B71" i="31"/>
  <c r="B72" i="31"/>
  <c r="B73" i="31"/>
  <c r="B28" i="31"/>
  <c r="B36" i="31"/>
  <c r="B44" i="31"/>
  <c r="B43" i="31"/>
  <c r="B40" i="31"/>
  <c r="B45" i="31"/>
  <c r="B47" i="31"/>
  <c r="J47" i="31" s="1"/>
  <c r="B46" i="31"/>
  <c r="B48" i="31"/>
  <c r="J48" i="31" s="1"/>
  <c r="B9" i="31"/>
  <c r="J9" i="31" s="1"/>
  <c r="B8" i="31"/>
  <c r="B11" i="31"/>
  <c r="J11" i="31" s="1"/>
  <c r="B20" i="31"/>
  <c r="B14" i="31"/>
  <c r="B23" i="31"/>
  <c r="B16" i="31"/>
  <c r="B22" i="31"/>
  <c r="B27" i="31"/>
  <c r="B6" i="31"/>
  <c r="AJ11" i="22"/>
  <c r="AI11" i="22"/>
  <c r="AJ10" i="22"/>
  <c r="AI10" i="22"/>
  <c r="AJ9" i="22"/>
  <c r="AI9" i="22"/>
  <c r="AJ8" i="22"/>
  <c r="AI8" i="22"/>
  <c r="AJ52" i="22"/>
  <c r="AI52" i="22"/>
  <c r="AJ51" i="22"/>
  <c r="AI51" i="22"/>
  <c r="AJ50" i="22"/>
  <c r="AI50" i="22"/>
  <c r="AJ49" i="22"/>
  <c r="AI49" i="22"/>
  <c r="D52" i="22"/>
  <c r="E52" i="22"/>
  <c r="F52" i="22"/>
  <c r="C52" i="22"/>
  <c r="D51" i="22"/>
  <c r="X94" i="6" s="1"/>
  <c r="J103" i="24" s="1"/>
  <c r="D103"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D37" i="28" l="1"/>
  <c r="D41" i="28"/>
  <c r="D45" i="28"/>
  <c r="D49" i="28"/>
  <c r="D53" i="28"/>
  <c r="D57" i="28"/>
  <c r="D61" i="28"/>
  <c r="D65" i="28"/>
  <c r="D69" i="28"/>
  <c r="D73" i="28"/>
  <c r="D77" i="28"/>
  <c r="D81" i="28"/>
  <c r="D35" i="28"/>
  <c r="D39" i="28"/>
  <c r="D43" i="28"/>
  <c r="D47" i="28"/>
  <c r="D51" i="28"/>
  <c r="D55" i="28"/>
  <c r="D59" i="28"/>
  <c r="D63" i="28"/>
  <c r="D67" i="28"/>
  <c r="D71" i="28"/>
  <c r="D75" i="28"/>
  <c r="D79" i="28"/>
  <c r="D83" i="28"/>
  <c r="D34" i="28"/>
  <c r="D38" i="28"/>
  <c r="D42" i="28"/>
  <c r="D46" i="28"/>
  <c r="D50" i="28"/>
  <c r="D54" i="28"/>
  <c r="D58" i="28"/>
  <c r="D62" i="28"/>
  <c r="D66" i="28"/>
  <c r="D70" i="28"/>
  <c r="D74" i="28"/>
  <c r="D78" i="28"/>
  <c r="D82" i="28"/>
  <c r="D22" i="7"/>
  <c r="D25" i="7"/>
  <c r="D23" i="7"/>
  <c r="D24" i="7"/>
  <c r="D16" i="7"/>
  <c r="D24" i="3"/>
  <c r="T99" i="28"/>
  <c r="S99" i="28"/>
  <c r="D81" i="5"/>
  <c r="D35" i="5"/>
  <c r="D38" i="5"/>
  <c r="D33" i="5"/>
  <c r="D45" i="5"/>
  <c r="D54" i="5"/>
  <c r="D62" i="5"/>
  <c r="D70" i="5"/>
  <c r="D78" i="5"/>
  <c r="X94" i="5"/>
  <c r="W94" i="5"/>
  <c r="X102" i="5"/>
  <c r="X99" i="5"/>
  <c r="W102" i="5"/>
  <c r="X100" i="5"/>
  <c r="W100" i="5"/>
  <c r="W99" i="5"/>
  <c r="D27" i="9"/>
  <c r="I9" i="23"/>
  <c r="D25" i="9"/>
  <c r="D26" i="9"/>
  <c r="D67" i="5"/>
  <c r="D34" i="5"/>
  <c r="D46" i="5"/>
  <c r="D48" i="5"/>
  <c r="D56" i="5"/>
  <c r="D72" i="5"/>
  <c r="D80" i="5"/>
  <c r="D30" i="5"/>
  <c r="D36" i="5"/>
  <c r="D52" i="5"/>
  <c r="D60" i="5"/>
  <c r="D68" i="5"/>
  <c r="D76" i="5"/>
  <c r="D84" i="5"/>
  <c r="D75" i="5"/>
  <c r="D66" i="5"/>
  <c r="D74" i="5"/>
  <c r="D41" i="5"/>
  <c r="D51" i="5"/>
  <c r="D59" i="5"/>
  <c r="D83" i="5"/>
  <c r="D64" i="5"/>
  <c r="D43" i="5"/>
  <c r="D32" i="5"/>
  <c r="D53" i="5"/>
  <c r="D61" i="5"/>
  <c r="D69" i="5"/>
  <c r="D77" i="5"/>
  <c r="D82" i="5"/>
  <c r="D39" i="5"/>
  <c r="D47" i="5"/>
  <c r="D55" i="5"/>
  <c r="D63" i="5"/>
  <c r="D71" i="5"/>
  <c r="D79" i="5"/>
  <c r="J157" i="24"/>
  <c r="H157" i="24"/>
  <c r="J149" i="24"/>
  <c r="H149" i="24"/>
  <c r="J141" i="24"/>
  <c r="H141" i="24"/>
  <c r="J133" i="24"/>
  <c r="H133" i="24"/>
  <c r="J125" i="24"/>
  <c r="H125" i="24"/>
  <c r="J113" i="24"/>
  <c r="H113" i="24"/>
  <c r="J169" i="24"/>
  <c r="H169" i="24"/>
  <c r="E227" i="24"/>
  <c r="H227" i="24"/>
  <c r="G219" i="24"/>
  <c r="H219" i="24"/>
  <c r="F97" i="24"/>
  <c r="H97" i="24"/>
  <c r="I299" i="24"/>
  <c r="H299" i="24"/>
  <c r="I267" i="24"/>
  <c r="H267" i="24"/>
  <c r="J156" i="24"/>
  <c r="H156" i="24"/>
  <c r="J148" i="24"/>
  <c r="H148" i="24"/>
  <c r="J140" i="24"/>
  <c r="H140" i="24"/>
  <c r="J132" i="24"/>
  <c r="H132" i="24"/>
  <c r="J124" i="24"/>
  <c r="H124" i="24"/>
  <c r="J160" i="24"/>
  <c r="H160" i="24"/>
  <c r="G230" i="24"/>
  <c r="H230" i="24"/>
  <c r="F238" i="24"/>
  <c r="H238" i="24"/>
  <c r="F263" i="24"/>
  <c r="H263" i="24"/>
  <c r="G298" i="24"/>
  <c r="H298" i="24"/>
  <c r="F290" i="24"/>
  <c r="H290" i="24"/>
  <c r="G266" i="24"/>
  <c r="H266" i="24"/>
  <c r="J155" i="24"/>
  <c r="H155" i="24"/>
  <c r="J147" i="24"/>
  <c r="H147" i="24"/>
  <c r="J139" i="24"/>
  <c r="H139" i="24"/>
  <c r="J131" i="24"/>
  <c r="H131" i="24"/>
  <c r="J123" i="24"/>
  <c r="H123" i="24"/>
  <c r="J175" i="24"/>
  <c r="H175" i="24"/>
  <c r="J167" i="24"/>
  <c r="H167" i="24"/>
  <c r="I108" i="24"/>
  <c r="H108" i="24"/>
  <c r="G217" i="24"/>
  <c r="H217" i="24"/>
  <c r="G106" i="24"/>
  <c r="H106" i="24"/>
  <c r="J154" i="24"/>
  <c r="H154" i="24"/>
  <c r="J146" i="24"/>
  <c r="H146" i="24"/>
  <c r="J138" i="24"/>
  <c r="H138" i="24"/>
  <c r="J130" i="24"/>
  <c r="H130" i="24"/>
  <c r="J122" i="24"/>
  <c r="H122" i="24"/>
  <c r="G213" i="24"/>
  <c r="H213" i="24"/>
  <c r="G205" i="24"/>
  <c r="H205" i="24"/>
  <c r="I224" i="24"/>
  <c r="H224" i="24"/>
  <c r="G240" i="24"/>
  <c r="H240" i="24"/>
  <c r="G261" i="24"/>
  <c r="H261" i="24"/>
  <c r="G253" i="24"/>
  <c r="H253" i="24"/>
  <c r="G312" i="24"/>
  <c r="H312" i="24"/>
  <c r="G288" i="24"/>
  <c r="H288" i="24"/>
  <c r="G280" i="24"/>
  <c r="H280" i="24"/>
  <c r="J153" i="24"/>
  <c r="H153" i="24"/>
  <c r="J145" i="24"/>
  <c r="H145" i="24"/>
  <c r="J137" i="24"/>
  <c r="H137" i="24"/>
  <c r="J129" i="24"/>
  <c r="H129" i="24"/>
  <c r="J121" i="24"/>
  <c r="H121" i="24"/>
  <c r="G181" i="24"/>
  <c r="H181" i="24"/>
  <c r="I173" i="24"/>
  <c r="H173" i="24"/>
  <c r="G223" i="24"/>
  <c r="H223" i="24"/>
  <c r="E98" i="24"/>
  <c r="H98" i="24"/>
  <c r="J241" i="24"/>
  <c r="H241" i="24"/>
  <c r="J152" i="24"/>
  <c r="H152" i="24"/>
  <c r="J136" i="24"/>
  <c r="H136" i="24"/>
  <c r="J120" i="24"/>
  <c r="H120" i="24"/>
  <c r="I164" i="24"/>
  <c r="H164" i="24"/>
  <c r="E203" i="24"/>
  <c r="H203" i="24"/>
  <c r="I214" i="24"/>
  <c r="H214" i="24"/>
  <c r="G234" i="24"/>
  <c r="H234" i="24"/>
  <c r="E251" i="24"/>
  <c r="H251" i="24"/>
  <c r="E310" i="24"/>
  <c r="H310" i="24"/>
  <c r="F302" i="24"/>
  <c r="H302" i="24"/>
  <c r="F294" i="24"/>
  <c r="H294" i="24"/>
  <c r="E278" i="24"/>
  <c r="H278" i="24"/>
  <c r="F270" i="24"/>
  <c r="H270" i="24"/>
  <c r="J159" i="24"/>
  <c r="H159" i="24"/>
  <c r="J151" i="24"/>
  <c r="H151" i="24"/>
  <c r="J143" i="24"/>
  <c r="H143" i="24"/>
  <c r="J135" i="24"/>
  <c r="H135" i="24"/>
  <c r="J127" i="24"/>
  <c r="H127" i="24"/>
  <c r="J109" i="24"/>
  <c r="H109" i="24"/>
  <c r="F221" i="24"/>
  <c r="H221" i="24"/>
  <c r="G119" i="24"/>
  <c r="H119" i="24"/>
  <c r="E100" i="24"/>
  <c r="H100" i="24"/>
  <c r="I235" i="24"/>
  <c r="H235" i="24"/>
  <c r="J293" i="24"/>
  <c r="H293" i="24"/>
  <c r="I269" i="24"/>
  <c r="H269" i="24"/>
  <c r="J158" i="24"/>
  <c r="H158" i="24"/>
  <c r="J150" i="24"/>
  <c r="H150" i="24"/>
  <c r="J142" i="24"/>
  <c r="H142" i="24"/>
  <c r="J134" i="24"/>
  <c r="H134" i="24"/>
  <c r="J126" i="24"/>
  <c r="H126" i="24"/>
  <c r="J115" i="24"/>
  <c r="H115" i="24"/>
  <c r="I162" i="24"/>
  <c r="H162" i="24"/>
  <c r="G209" i="24"/>
  <c r="H209" i="24"/>
  <c r="E201" i="24"/>
  <c r="H201" i="24"/>
  <c r="G236" i="24"/>
  <c r="H236" i="24"/>
  <c r="E244" i="24"/>
  <c r="H244" i="24"/>
  <c r="G257" i="24"/>
  <c r="H257" i="24"/>
  <c r="E308" i="24"/>
  <c r="H308" i="24"/>
  <c r="G300" i="24"/>
  <c r="H300" i="24"/>
  <c r="F292" i="24"/>
  <c r="H292" i="24"/>
  <c r="G284" i="24"/>
  <c r="H284" i="24"/>
  <c r="E276" i="24"/>
  <c r="H276" i="24"/>
  <c r="F268" i="24"/>
  <c r="H268" i="24"/>
  <c r="J80" i="24"/>
  <c r="H80" i="24"/>
  <c r="F71" i="24"/>
  <c r="H71" i="24"/>
  <c r="J198" i="24"/>
  <c r="H198" i="24"/>
  <c r="J86" i="24"/>
  <c r="H86" i="24"/>
  <c r="J52" i="24"/>
  <c r="H52" i="24"/>
  <c r="J11" i="24"/>
  <c r="H11" i="24"/>
  <c r="G46" i="24"/>
  <c r="H46" i="24"/>
  <c r="E36" i="24"/>
  <c r="H36" i="24"/>
  <c r="F88" i="24"/>
  <c r="H88" i="24"/>
  <c r="J81" i="24"/>
  <c r="H81" i="24"/>
  <c r="J39" i="24"/>
  <c r="H39" i="24"/>
  <c r="J34" i="24"/>
  <c r="H34" i="24"/>
  <c r="J85" i="24"/>
  <c r="H85" i="24"/>
  <c r="F50" i="24"/>
  <c r="H50" i="24"/>
  <c r="I31" i="24"/>
  <c r="H31" i="24"/>
  <c r="J83" i="24"/>
  <c r="H83" i="24"/>
  <c r="J42" i="24"/>
  <c r="H42" i="24"/>
  <c r="P96" i="40"/>
  <c r="O95" i="40"/>
  <c r="O96" i="40"/>
  <c r="P95" i="40"/>
  <c r="P94" i="40"/>
  <c r="O94" i="40"/>
  <c r="H9" i="40" s="1"/>
  <c r="P93" i="40"/>
  <c r="O93" i="40"/>
  <c r="I11" i="23"/>
  <c r="O99" i="9"/>
  <c r="O101" i="9"/>
  <c r="P97" i="9"/>
  <c r="P99" i="9"/>
  <c r="O97" i="9"/>
  <c r="P98" i="9"/>
  <c r="O98" i="9"/>
  <c r="P101" i="9"/>
  <c r="H123" i="5"/>
  <c r="G123" i="5"/>
  <c r="C130" i="5"/>
  <c r="E16" i="5" s="1"/>
  <c r="C126" i="5"/>
  <c r="E22" i="5" s="1"/>
  <c r="D129" i="5"/>
  <c r="D125" i="5"/>
  <c r="D130" i="5"/>
  <c r="C129" i="5"/>
  <c r="E18" i="5" s="1"/>
  <c r="C125" i="5"/>
  <c r="D123" i="5"/>
  <c r="D128" i="5"/>
  <c r="D124" i="5"/>
  <c r="C123" i="5"/>
  <c r="C128" i="5"/>
  <c r="C124" i="5"/>
  <c r="D126" i="5"/>
  <c r="D131" i="5"/>
  <c r="D127" i="5"/>
  <c r="C131" i="5"/>
  <c r="C127" i="5"/>
  <c r="P94" i="9"/>
  <c r="H9" i="23" s="1"/>
  <c r="O94" i="9"/>
  <c r="H7" i="9" s="1"/>
  <c r="K101" i="9"/>
  <c r="G20" i="9" s="1"/>
  <c r="L101" i="9"/>
  <c r="G32" i="23" s="1"/>
  <c r="L94" i="7"/>
  <c r="K94" i="7"/>
  <c r="L124" i="5"/>
  <c r="K124" i="5"/>
  <c r="L102" i="5"/>
  <c r="G26" i="23" s="1"/>
  <c r="K102" i="5"/>
  <c r="G8" i="5" s="1"/>
  <c r="K101" i="5"/>
  <c r="G11" i="5" s="1"/>
  <c r="L101" i="5"/>
  <c r="L99" i="5"/>
  <c r="G18" i="23" s="1"/>
  <c r="K99" i="5"/>
  <c r="H94" i="40"/>
  <c r="G94" i="40"/>
  <c r="F11" i="40" s="1"/>
  <c r="H101" i="9"/>
  <c r="G101" i="9"/>
  <c r="H97" i="9"/>
  <c r="G97" i="9"/>
  <c r="H106" i="5"/>
  <c r="G106" i="5"/>
  <c r="H101" i="5"/>
  <c r="G101" i="5"/>
  <c r="H100" i="5"/>
  <c r="G100" i="5"/>
  <c r="H68" i="23"/>
  <c r="G68" i="23"/>
  <c r="D98" i="9"/>
  <c r="C98" i="9"/>
  <c r="D96" i="9"/>
  <c r="C96" i="9"/>
  <c r="D102" i="3"/>
  <c r="C102" i="3"/>
  <c r="E16" i="3" s="1"/>
  <c r="D96" i="3"/>
  <c r="C96" i="3"/>
  <c r="D94" i="3"/>
  <c r="C94" i="3"/>
  <c r="D97" i="5"/>
  <c r="C97" i="5"/>
  <c r="D94" i="5"/>
  <c r="C94" i="5"/>
  <c r="P126" i="29"/>
  <c r="O126" i="29"/>
  <c r="P125" i="29"/>
  <c r="P124" i="29"/>
  <c r="O128" i="29"/>
  <c r="O125" i="29"/>
  <c r="O124" i="29"/>
  <c r="P123" i="29"/>
  <c r="O123" i="29"/>
  <c r="P93" i="29"/>
  <c r="O93" i="29"/>
  <c r="P131" i="29"/>
  <c r="O131" i="29"/>
  <c r="P130" i="29"/>
  <c r="O130" i="29"/>
  <c r="P128" i="29"/>
  <c r="P129" i="29"/>
  <c r="O129" i="29"/>
  <c r="P127" i="29"/>
  <c r="O127" i="29"/>
  <c r="X96" i="35"/>
  <c r="W96" i="35"/>
  <c r="X94" i="40"/>
  <c r="W94" i="40"/>
  <c r="X98" i="28"/>
  <c r="W98" i="28"/>
  <c r="X94" i="28"/>
  <c r="W94" i="28"/>
  <c r="X93" i="7"/>
  <c r="W93" i="7"/>
  <c r="O100" i="7"/>
  <c r="P123" i="7"/>
  <c r="O123" i="7"/>
  <c r="P102" i="7"/>
  <c r="O102" i="7"/>
  <c r="H17" i="7" s="1"/>
  <c r="P101" i="7"/>
  <c r="O101" i="7"/>
  <c r="X103" i="5"/>
  <c r="X106" i="5"/>
  <c r="W106" i="5"/>
  <c r="W103" i="5"/>
  <c r="X101" i="5"/>
  <c r="X98" i="5"/>
  <c r="W101" i="5"/>
  <c r="W96" i="5"/>
  <c r="W98" i="5"/>
  <c r="X96" i="5"/>
  <c r="L105" i="5"/>
  <c r="G17" i="23" s="1"/>
  <c r="K105" i="5"/>
  <c r="X115" i="42"/>
  <c r="X96" i="42"/>
  <c r="W115" i="42"/>
  <c r="W96" i="42"/>
  <c r="X114" i="42"/>
  <c r="X95" i="42"/>
  <c r="W114" i="42"/>
  <c r="W95" i="42"/>
  <c r="X111" i="42"/>
  <c r="X94" i="42"/>
  <c r="W111" i="42"/>
  <c r="W94" i="42"/>
  <c r="X110" i="42"/>
  <c r="W110" i="42"/>
  <c r="X107" i="42"/>
  <c r="W107" i="42"/>
  <c r="X106" i="42"/>
  <c r="W106" i="42"/>
  <c r="W98" i="42"/>
  <c r="X105" i="42"/>
  <c r="W105" i="42"/>
  <c r="X104" i="42"/>
  <c r="X101" i="42"/>
  <c r="W101" i="42"/>
  <c r="X102" i="42"/>
  <c r="X98" i="42"/>
  <c r="W104" i="42"/>
  <c r="W102" i="42"/>
  <c r="H123" i="42"/>
  <c r="G123" i="42"/>
  <c r="P110" i="42"/>
  <c r="O110" i="42"/>
  <c r="L117" i="3"/>
  <c r="L95" i="3"/>
  <c r="K117" i="3"/>
  <c r="K95" i="3"/>
  <c r="G8" i="3" s="1"/>
  <c r="K130" i="3"/>
  <c r="K128" i="3"/>
  <c r="K105" i="3"/>
  <c r="K100" i="3"/>
  <c r="K99" i="3"/>
  <c r="L96" i="3"/>
  <c r="L116" i="3"/>
  <c r="L94" i="3"/>
  <c r="K116" i="3"/>
  <c r="K94" i="3"/>
  <c r="K107" i="3"/>
  <c r="L128" i="3"/>
  <c r="K126" i="3"/>
  <c r="L122" i="3"/>
  <c r="K121" i="3"/>
  <c r="K120" i="3"/>
  <c r="L115" i="3"/>
  <c r="K115" i="3"/>
  <c r="L130" i="3"/>
  <c r="L129" i="3"/>
  <c r="L106" i="3"/>
  <c r="K127" i="3"/>
  <c r="L126" i="3"/>
  <c r="K122" i="3"/>
  <c r="L99" i="3"/>
  <c r="K118" i="3"/>
  <c r="L134" i="3"/>
  <c r="L114" i="3"/>
  <c r="K134" i="3"/>
  <c r="K114" i="3"/>
  <c r="L133" i="3"/>
  <c r="L113" i="3"/>
  <c r="K133" i="3"/>
  <c r="K113" i="3"/>
  <c r="L105" i="3"/>
  <c r="L123" i="3"/>
  <c r="K119" i="3"/>
  <c r="L132" i="3"/>
  <c r="L112" i="3"/>
  <c r="K132" i="3"/>
  <c r="K112" i="3"/>
  <c r="L108" i="3"/>
  <c r="L107" i="3"/>
  <c r="K106" i="3"/>
  <c r="K104" i="3"/>
  <c r="G7" i="3" s="1"/>
  <c r="K125" i="3"/>
  <c r="K102" i="3"/>
  <c r="K123" i="3"/>
  <c r="L120" i="3"/>
  <c r="L119" i="3"/>
  <c r="K96" i="3"/>
  <c r="G10" i="3" s="1"/>
  <c r="L131" i="3"/>
  <c r="L109" i="3"/>
  <c r="K131" i="3"/>
  <c r="K109" i="3"/>
  <c r="K108" i="3"/>
  <c r="K129" i="3"/>
  <c r="L127" i="3"/>
  <c r="L104" i="3"/>
  <c r="L125" i="3"/>
  <c r="L102" i="3"/>
  <c r="L100" i="3"/>
  <c r="L121" i="3"/>
  <c r="L118" i="3"/>
  <c r="S95" i="3"/>
  <c r="T96" i="3"/>
  <c r="S96" i="3"/>
  <c r="T95" i="3"/>
  <c r="W129" i="3"/>
  <c r="X124" i="3"/>
  <c r="W128" i="3"/>
  <c r="W133" i="3"/>
  <c r="X131" i="3"/>
  <c r="X127" i="3"/>
  <c r="W124" i="3"/>
  <c r="W123" i="3"/>
  <c r="W130" i="3"/>
  <c r="W127" i="3"/>
  <c r="X134" i="3"/>
  <c r="W134" i="3"/>
  <c r="X129" i="3"/>
  <c r="X126" i="3"/>
  <c r="W126" i="3"/>
  <c r="X133" i="3"/>
  <c r="X132" i="3"/>
  <c r="W131" i="3"/>
  <c r="X125" i="3"/>
  <c r="X128" i="3"/>
  <c r="W125" i="3"/>
  <c r="X123" i="3"/>
  <c r="W132" i="3"/>
  <c r="X130" i="3"/>
  <c r="X102" i="9"/>
  <c r="W102" i="9"/>
  <c r="X102" i="3"/>
  <c r="X100" i="3"/>
  <c r="X95" i="3"/>
  <c r="W111" i="3"/>
  <c r="W115" i="3"/>
  <c r="W119" i="3"/>
  <c r="X93" i="3"/>
  <c r="X113" i="3"/>
  <c r="J40" i="31" s="1"/>
  <c r="X121" i="3"/>
  <c r="W102" i="3"/>
  <c r="J14" i="3" s="1"/>
  <c r="W100" i="3"/>
  <c r="W95" i="3"/>
  <c r="X111" i="3"/>
  <c r="X115" i="3"/>
  <c r="X119" i="3"/>
  <c r="W93" i="3"/>
  <c r="X117" i="3"/>
  <c r="X106" i="3"/>
  <c r="X98" i="3"/>
  <c r="X94" i="3"/>
  <c r="W112" i="3"/>
  <c r="W116" i="3"/>
  <c r="W120" i="3"/>
  <c r="W97" i="3"/>
  <c r="W106" i="3"/>
  <c r="J19" i="3" s="1"/>
  <c r="W98" i="3"/>
  <c r="W94" i="3"/>
  <c r="X112" i="3"/>
  <c r="X116" i="3"/>
  <c r="X120" i="3"/>
  <c r="X109" i="3"/>
  <c r="X104" i="3"/>
  <c r="J36" i="31" s="1"/>
  <c r="X97" i="3"/>
  <c r="W109" i="3"/>
  <c r="W113" i="3"/>
  <c r="W117" i="3"/>
  <c r="W121" i="3"/>
  <c r="W104" i="3"/>
  <c r="J17" i="3" s="1"/>
  <c r="X103" i="3"/>
  <c r="X96" i="3"/>
  <c r="W110" i="3"/>
  <c r="W114" i="3"/>
  <c r="W118" i="3"/>
  <c r="W122" i="3"/>
  <c r="W103" i="3"/>
  <c r="J18" i="3" s="1"/>
  <c r="W96" i="3"/>
  <c r="X110" i="3"/>
  <c r="X114" i="3"/>
  <c r="X118" i="3"/>
  <c r="X122" i="3"/>
  <c r="H57" i="23"/>
  <c r="G57" i="23"/>
  <c r="H40" i="23"/>
  <c r="H44" i="23"/>
  <c r="T104" i="3"/>
  <c r="S111" i="3"/>
  <c r="S126" i="3"/>
  <c r="I14" i="3" s="1"/>
  <c r="S118" i="3"/>
  <c r="S108" i="3"/>
  <c r="T103" i="3"/>
  <c r="S110" i="3"/>
  <c r="S125" i="3"/>
  <c r="S117" i="3"/>
  <c r="S107" i="3"/>
  <c r="T100" i="3"/>
  <c r="I22" i="31" s="1"/>
  <c r="S124" i="3"/>
  <c r="I23" i="3" s="1"/>
  <c r="S116" i="3"/>
  <c r="S106" i="3"/>
  <c r="I10" i="3"/>
  <c r="S123" i="3"/>
  <c r="S115" i="3"/>
  <c r="S94" i="3"/>
  <c r="I7" i="3" s="1"/>
  <c r="S122" i="3"/>
  <c r="S114" i="3"/>
  <c r="S104" i="3"/>
  <c r="S93" i="3"/>
  <c r="T107" i="3"/>
  <c r="S129" i="3"/>
  <c r="S121" i="3"/>
  <c r="S113" i="3"/>
  <c r="S103" i="3"/>
  <c r="T106" i="3"/>
  <c r="S120" i="3"/>
  <c r="S112" i="3"/>
  <c r="S100" i="3"/>
  <c r="T94" i="3"/>
  <c r="S127" i="3"/>
  <c r="S119" i="3"/>
  <c r="S109" i="3"/>
  <c r="T126" i="5"/>
  <c r="T129" i="5"/>
  <c r="T124" i="5"/>
  <c r="T120" i="5"/>
  <c r="T116" i="5"/>
  <c r="T108" i="5"/>
  <c r="T100" i="5"/>
  <c r="T96" i="5"/>
  <c r="I65" i="23"/>
  <c r="S126" i="5"/>
  <c r="S129" i="5"/>
  <c r="S124" i="5"/>
  <c r="I14" i="5" s="1"/>
  <c r="S120" i="5"/>
  <c r="S116" i="5"/>
  <c r="S108" i="5"/>
  <c r="I7" i="5" s="1"/>
  <c r="S100" i="5"/>
  <c r="S96" i="5"/>
  <c r="I9" i="5" s="1"/>
  <c r="T128" i="5"/>
  <c r="T123" i="5"/>
  <c r="T119" i="5"/>
  <c r="T115" i="5"/>
  <c r="T111" i="5"/>
  <c r="T107" i="5"/>
  <c r="T103" i="5"/>
  <c r="I14" i="23" s="1"/>
  <c r="T117" i="5"/>
  <c r="S128" i="5"/>
  <c r="S123" i="5"/>
  <c r="I23" i="5" s="1"/>
  <c r="S119" i="5"/>
  <c r="S115" i="5"/>
  <c r="I10" i="5" s="1"/>
  <c r="S111" i="5"/>
  <c r="I15" i="5" s="1"/>
  <c r="S107" i="5"/>
  <c r="S103" i="5"/>
  <c r="I22" i="5" s="1"/>
  <c r="T121" i="5"/>
  <c r="T131" i="5"/>
  <c r="T127" i="5"/>
  <c r="T122" i="5"/>
  <c r="T118" i="5"/>
  <c r="T114" i="5"/>
  <c r="T110" i="5"/>
  <c r="I48" i="23" s="1"/>
  <c r="T106" i="5"/>
  <c r="I44" i="23" s="1"/>
  <c r="S131" i="5"/>
  <c r="S127" i="5"/>
  <c r="S122" i="5"/>
  <c r="S118" i="5"/>
  <c r="S114" i="5"/>
  <c r="S110" i="5"/>
  <c r="I19" i="5" s="1"/>
  <c r="S106" i="5"/>
  <c r="I8" i="5"/>
  <c r="T130" i="5"/>
  <c r="S130" i="5"/>
  <c r="S121" i="5"/>
  <c r="S117" i="5"/>
  <c r="S109" i="5"/>
  <c r="T109" i="5"/>
  <c r="I26" i="23" s="1"/>
  <c r="I19" i="9"/>
  <c r="I10" i="9"/>
  <c r="I8" i="9"/>
  <c r="I9" i="9"/>
  <c r="T129" i="9"/>
  <c r="T125" i="9"/>
  <c r="T121" i="9"/>
  <c r="T113" i="9"/>
  <c r="T105" i="9"/>
  <c r="I39" i="23" s="1"/>
  <c r="T97" i="9"/>
  <c r="I38" i="23" s="1"/>
  <c r="T123" i="9"/>
  <c r="I47" i="23" s="1"/>
  <c r="T130" i="9"/>
  <c r="T122" i="9"/>
  <c r="T114" i="9"/>
  <c r="T94" i="9"/>
  <c r="I6" i="23" s="1"/>
  <c r="I12" i="9"/>
  <c r="I21" i="9"/>
  <c r="D21" i="9" s="1"/>
  <c r="T128" i="9"/>
  <c r="T116" i="9"/>
  <c r="I41" i="23" s="1"/>
  <c r="T127" i="9"/>
  <c r="I14" i="9"/>
  <c r="T131" i="9"/>
  <c r="T119" i="9"/>
  <c r="T115" i="9"/>
  <c r="T111" i="9"/>
  <c r="T107" i="9"/>
  <c r="T103" i="9"/>
  <c r="I25" i="23" s="1"/>
  <c r="I24" i="9"/>
  <c r="T126" i="9"/>
  <c r="T118" i="9"/>
  <c r="T110" i="9"/>
  <c r="T102" i="9"/>
  <c r="H55" i="23"/>
  <c r="H49" i="23"/>
  <c r="G49" i="23"/>
  <c r="J33" i="23"/>
  <c r="P125" i="35"/>
  <c r="O125" i="35"/>
  <c r="P97" i="40"/>
  <c r="O97" i="40"/>
  <c r="P109" i="42"/>
  <c r="O109" i="42"/>
  <c r="P134" i="42"/>
  <c r="P130" i="42"/>
  <c r="P126" i="42"/>
  <c r="P122" i="42"/>
  <c r="P118" i="42"/>
  <c r="P114" i="42"/>
  <c r="O120" i="42"/>
  <c r="O134" i="42"/>
  <c r="O130" i="42"/>
  <c r="O126" i="42"/>
  <c r="H14" i="42" s="1"/>
  <c r="D14" i="42" s="1"/>
  <c r="O122" i="42"/>
  <c r="O118" i="42"/>
  <c r="O114" i="42"/>
  <c r="O116" i="42"/>
  <c r="P133" i="42"/>
  <c r="P121" i="42"/>
  <c r="P117" i="42"/>
  <c r="P113" i="42"/>
  <c r="H21" i="42"/>
  <c r="H19" i="42"/>
  <c r="O112" i="42"/>
  <c r="H18" i="42" s="1"/>
  <c r="O133" i="42"/>
  <c r="O121" i="42"/>
  <c r="O117" i="42"/>
  <c r="O113" i="42"/>
  <c r="P98" i="42"/>
  <c r="P132" i="42"/>
  <c r="P120" i="42"/>
  <c r="P116" i="42"/>
  <c r="P112" i="42"/>
  <c r="O98" i="42"/>
  <c r="H9" i="42"/>
  <c r="O132" i="42"/>
  <c r="P97" i="42"/>
  <c r="P131" i="42"/>
  <c r="P127" i="42"/>
  <c r="P119" i="42"/>
  <c r="P115" i="42"/>
  <c r="P111" i="42"/>
  <c r="O97" i="42"/>
  <c r="P128" i="42"/>
  <c r="H49" i="31" s="1"/>
  <c r="H36" i="42"/>
  <c r="O131" i="42"/>
  <c r="O127" i="42"/>
  <c r="H26" i="42" s="1"/>
  <c r="H22" i="42"/>
  <c r="O119" i="42"/>
  <c r="O115" i="42"/>
  <c r="O111" i="42"/>
  <c r="O128" i="42"/>
  <c r="O134" i="3"/>
  <c r="O130" i="3"/>
  <c r="O126" i="3"/>
  <c r="O122" i="3"/>
  <c r="O118" i="3"/>
  <c r="O114" i="3"/>
  <c r="O108" i="3"/>
  <c r="O104" i="3"/>
  <c r="H17" i="3" s="1"/>
  <c r="H14" i="3"/>
  <c r="P131" i="3"/>
  <c r="P119" i="3"/>
  <c r="H47" i="31"/>
  <c r="P133" i="3"/>
  <c r="P129" i="3"/>
  <c r="P125" i="3"/>
  <c r="P121" i="3"/>
  <c r="P117" i="3"/>
  <c r="P113" i="3"/>
  <c r="P107" i="3"/>
  <c r="H28" i="31"/>
  <c r="P127" i="3"/>
  <c r="P105" i="3"/>
  <c r="O133" i="3"/>
  <c r="O129" i="3"/>
  <c r="O125" i="3"/>
  <c r="O121" i="3"/>
  <c r="O117" i="3"/>
  <c r="O113" i="3"/>
  <c r="O107" i="3"/>
  <c r="H21" i="3"/>
  <c r="D21" i="3" s="1"/>
  <c r="P132" i="3"/>
  <c r="P128" i="3"/>
  <c r="P124" i="3"/>
  <c r="P120" i="3"/>
  <c r="P116" i="3"/>
  <c r="P112" i="3"/>
  <c r="P106" i="3"/>
  <c r="H23" i="31"/>
  <c r="P109" i="3"/>
  <c r="O132" i="3"/>
  <c r="O128" i="3"/>
  <c r="O124" i="3"/>
  <c r="H22" i="3" s="1"/>
  <c r="O120" i="3"/>
  <c r="O116" i="3"/>
  <c r="O112" i="3"/>
  <c r="O106" i="3"/>
  <c r="H20" i="3"/>
  <c r="H44" i="31"/>
  <c r="P115" i="3"/>
  <c r="O131" i="3"/>
  <c r="O127" i="3"/>
  <c r="H18" i="3"/>
  <c r="O119" i="3"/>
  <c r="O115" i="3"/>
  <c r="O109" i="3"/>
  <c r="O105" i="3"/>
  <c r="H23" i="3" s="1"/>
  <c r="H10" i="3"/>
  <c r="P134" i="3"/>
  <c r="P130" i="3"/>
  <c r="P126" i="3"/>
  <c r="P122" i="3"/>
  <c r="P118" i="3"/>
  <c r="P114" i="3"/>
  <c r="P108" i="3"/>
  <c r="P104" i="3"/>
  <c r="H40" i="31" s="1"/>
  <c r="O133" i="5"/>
  <c r="O113" i="5"/>
  <c r="O109" i="5"/>
  <c r="O105" i="5"/>
  <c r="O101" i="5"/>
  <c r="H21" i="5" s="1"/>
  <c r="P132" i="5"/>
  <c r="P128" i="5"/>
  <c r="P124" i="5"/>
  <c r="H14" i="23" s="1"/>
  <c r="P120" i="5"/>
  <c r="P116" i="5"/>
  <c r="P112" i="5"/>
  <c r="P108" i="5"/>
  <c r="P104" i="5"/>
  <c r="P96" i="5"/>
  <c r="H31" i="23" s="1"/>
  <c r="P133" i="5"/>
  <c r="P113" i="5"/>
  <c r="P105" i="5"/>
  <c r="O121" i="5"/>
  <c r="O132" i="5"/>
  <c r="O128" i="5"/>
  <c r="O124" i="5"/>
  <c r="H9" i="5" s="1"/>
  <c r="O120" i="5"/>
  <c r="O116" i="5"/>
  <c r="O112" i="5"/>
  <c r="O108" i="5"/>
  <c r="O104" i="5"/>
  <c r="O96" i="5"/>
  <c r="H10" i="5" s="1"/>
  <c r="P130" i="5"/>
  <c r="P118" i="5"/>
  <c r="P94" i="5"/>
  <c r="O122" i="5"/>
  <c r="O118" i="5"/>
  <c r="O110" i="5"/>
  <c r="O102" i="5"/>
  <c r="H23" i="5" s="1"/>
  <c r="O94" i="5"/>
  <c r="P129" i="5"/>
  <c r="P121" i="5"/>
  <c r="P117" i="5"/>
  <c r="P109" i="5"/>
  <c r="P101" i="5"/>
  <c r="H65" i="23" s="1"/>
  <c r="O117" i="5"/>
  <c r="P131" i="5"/>
  <c r="P127" i="5"/>
  <c r="P123" i="5"/>
  <c r="P119" i="5"/>
  <c r="P115" i="5"/>
  <c r="P111" i="5"/>
  <c r="P107" i="5"/>
  <c r="P103" i="5"/>
  <c r="H48" i="23" s="1"/>
  <c r="P99" i="5"/>
  <c r="H11" i="23" s="1"/>
  <c r="P110" i="5"/>
  <c r="P102" i="5"/>
  <c r="H42" i="23" s="1"/>
  <c r="O130" i="5"/>
  <c r="O114" i="5"/>
  <c r="O106" i="5"/>
  <c r="O98" i="5"/>
  <c r="H11" i="5" s="1"/>
  <c r="P125" i="5"/>
  <c r="O129" i="5"/>
  <c r="O131" i="5"/>
  <c r="O127" i="5"/>
  <c r="H20" i="5" s="1"/>
  <c r="O123" i="5"/>
  <c r="H19" i="5" s="1"/>
  <c r="O119" i="5"/>
  <c r="O115" i="5"/>
  <c r="O111" i="5"/>
  <c r="O107" i="5"/>
  <c r="O103" i="5"/>
  <c r="O99" i="5"/>
  <c r="H7" i="5" s="1"/>
  <c r="H22" i="5"/>
  <c r="P134" i="5"/>
  <c r="P122" i="5"/>
  <c r="P114" i="5"/>
  <c r="P106" i="5"/>
  <c r="P98" i="5"/>
  <c r="H17" i="23" s="1"/>
  <c r="O134" i="5"/>
  <c r="O125" i="5"/>
  <c r="H13" i="5" s="1"/>
  <c r="P134" i="9"/>
  <c r="P96" i="9"/>
  <c r="O134" i="9"/>
  <c r="O96" i="9"/>
  <c r="H13" i="9" s="1"/>
  <c r="P133" i="9"/>
  <c r="O133" i="9"/>
  <c r="P132" i="9"/>
  <c r="O132" i="9"/>
  <c r="P93" i="9"/>
  <c r="H6" i="23" s="1"/>
  <c r="O93" i="9"/>
  <c r="K134" i="9"/>
  <c r="L133" i="9"/>
  <c r="K133" i="9"/>
  <c r="L132" i="9"/>
  <c r="K132" i="9"/>
  <c r="K122" i="9"/>
  <c r="L134" i="9"/>
  <c r="L122" i="9"/>
  <c r="K131" i="35"/>
  <c r="K127" i="35"/>
  <c r="K123" i="35"/>
  <c r="K128" i="35"/>
  <c r="L134" i="35"/>
  <c r="L130" i="35"/>
  <c r="L126" i="35"/>
  <c r="L127" i="35"/>
  <c r="K134" i="35"/>
  <c r="K130" i="35"/>
  <c r="K126" i="35"/>
  <c r="L133" i="35"/>
  <c r="L129" i="35"/>
  <c r="K124" i="35"/>
  <c r="L123" i="35"/>
  <c r="K133" i="35"/>
  <c r="K129" i="35"/>
  <c r="K132" i="35"/>
  <c r="L132" i="35"/>
  <c r="L128" i="35"/>
  <c r="L124" i="35"/>
  <c r="L131" i="35"/>
  <c r="K134" i="40"/>
  <c r="K130" i="40"/>
  <c r="K126" i="40"/>
  <c r="K122" i="40"/>
  <c r="K118" i="40"/>
  <c r="K114" i="40"/>
  <c r="K110" i="40"/>
  <c r="K106" i="40"/>
  <c r="K102" i="40"/>
  <c r="K98" i="40"/>
  <c r="K121" i="40"/>
  <c r="K113" i="40"/>
  <c r="K105" i="40"/>
  <c r="L133" i="40"/>
  <c r="L125" i="40"/>
  <c r="L121" i="40"/>
  <c r="L117" i="40"/>
  <c r="L113" i="40"/>
  <c r="L109" i="40"/>
  <c r="L105" i="40"/>
  <c r="L101" i="40"/>
  <c r="L93" i="40"/>
  <c r="K133" i="40"/>
  <c r="K125" i="40"/>
  <c r="K117" i="40"/>
  <c r="K109" i="40"/>
  <c r="K101" i="40"/>
  <c r="G14" i="40" s="1"/>
  <c r="K93" i="40"/>
  <c r="G6" i="40" s="1"/>
  <c r="L132" i="40"/>
  <c r="L128" i="40"/>
  <c r="L120" i="40"/>
  <c r="L116" i="40"/>
  <c r="L112" i="40"/>
  <c r="L108" i="40"/>
  <c r="L104" i="40"/>
  <c r="L126" i="40"/>
  <c r="L118" i="40"/>
  <c r="L106" i="40"/>
  <c r="K132" i="40"/>
  <c r="K128" i="40"/>
  <c r="K120" i="40"/>
  <c r="K116" i="40"/>
  <c r="K112" i="40"/>
  <c r="K108" i="40"/>
  <c r="K104" i="40"/>
  <c r="L122" i="40"/>
  <c r="L114" i="40"/>
  <c r="L98" i="40"/>
  <c r="L131" i="40"/>
  <c r="L123" i="40"/>
  <c r="L119" i="40"/>
  <c r="L115" i="40"/>
  <c r="L111" i="40"/>
  <c r="L107" i="40"/>
  <c r="L103" i="40"/>
  <c r="L130" i="40"/>
  <c r="L102" i="40"/>
  <c r="K131" i="40"/>
  <c r="K123" i="40"/>
  <c r="K119" i="40"/>
  <c r="K115" i="40"/>
  <c r="K111" i="40"/>
  <c r="K107" i="40"/>
  <c r="K103" i="40"/>
  <c r="L134" i="40"/>
  <c r="L110" i="40"/>
  <c r="L134" i="28"/>
  <c r="L130" i="28"/>
  <c r="L126" i="28"/>
  <c r="L122" i="28"/>
  <c r="L118" i="28"/>
  <c r="L114" i="28"/>
  <c r="L110" i="28"/>
  <c r="L106" i="28"/>
  <c r="L102" i="28"/>
  <c r="G53" i="24" s="1"/>
  <c r="L98" i="28"/>
  <c r="K116" i="28"/>
  <c r="L131" i="28"/>
  <c r="K119" i="28"/>
  <c r="K134" i="28"/>
  <c r="K130" i="28"/>
  <c r="K126" i="28"/>
  <c r="K122" i="28"/>
  <c r="K118" i="28"/>
  <c r="K114" i="28"/>
  <c r="K110" i="28"/>
  <c r="K106" i="28"/>
  <c r="K102" i="28"/>
  <c r="K98" i="28"/>
  <c r="G9" i="28"/>
  <c r="K120" i="28"/>
  <c r="L119" i="28"/>
  <c r="K115" i="28"/>
  <c r="L133" i="28"/>
  <c r="L129" i="28"/>
  <c r="L125" i="28"/>
  <c r="L121" i="28"/>
  <c r="L117" i="28"/>
  <c r="L113" i="28"/>
  <c r="L109" i="28"/>
  <c r="L105" i="28"/>
  <c r="G7" i="24"/>
  <c r="L93" i="28"/>
  <c r="K128" i="28"/>
  <c r="K112" i="28"/>
  <c r="K104" i="28"/>
  <c r="L123" i="28"/>
  <c r="L107" i="28"/>
  <c r="K127" i="28"/>
  <c r="K107" i="28"/>
  <c r="K133" i="28"/>
  <c r="K129" i="28"/>
  <c r="K125" i="28"/>
  <c r="K121" i="28"/>
  <c r="K117" i="28"/>
  <c r="K113" i="28"/>
  <c r="K109" i="28"/>
  <c r="K105" i="28"/>
  <c r="K93" i="28"/>
  <c r="K124" i="28"/>
  <c r="K108" i="28"/>
  <c r="K100" i="28"/>
  <c r="G20" i="28" s="1"/>
  <c r="L127" i="28"/>
  <c r="L103" i="28"/>
  <c r="K131" i="28"/>
  <c r="K111" i="28"/>
  <c r="L132" i="28"/>
  <c r="L128" i="28"/>
  <c r="L124" i="28"/>
  <c r="L120" i="28"/>
  <c r="L116" i="28"/>
  <c r="L112" i="28"/>
  <c r="L108" i="28"/>
  <c r="L104" i="28"/>
  <c r="L100" i="28"/>
  <c r="L96" i="28"/>
  <c r="K132" i="28"/>
  <c r="K96" i="28"/>
  <c r="L115" i="28"/>
  <c r="L111" i="28"/>
  <c r="K123" i="28"/>
  <c r="K103" i="28"/>
  <c r="K119" i="9"/>
  <c r="K115" i="9"/>
  <c r="K111" i="9"/>
  <c r="G17" i="9" s="1"/>
  <c r="K107" i="9"/>
  <c r="G10" i="9" s="1"/>
  <c r="K103" i="9"/>
  <c r="G9" i="9" s="1"/>
  <c r="K96" i="9"/>
  <c r="G15" i="9" s="1"/>
  <c r="K117" i="9"/>
  <c r="K108" i="9"/>
  <c r="G12" i="9" s="1"/>
  <c r="L115" i="9"/>
  <c r="L107" i="9"/>
  <c r="G34" i="23" s="1"/>
  <c r="L103" i="9"/>
  <c r="G24" i="23" s="1"/>
  <c r="L118" i="9"/>
  <c r="L114" i="9"/>
  <c r="L106" i="9"/>
  <c r="G38" i="23" s="1"/>
  <c r="L102" i="9"/>
  <c r="K121" i="9"/>
  <c r="K113" i="9"/>
  <c r="G13" i="9" s="1"/>
  <c r="L120" i="9"/>
  <c r="L104" i="9"/>
  <c r="K120" i="9"/>
  <c r="K116" i="9"/>
  <c r="K93" i="9"/>
  <c r="L119" i="9"/>
  <c r="K118" i="9"/>
  <c r="K114" i="9"/>
  <c r="K106" i="9"/>
  <c r="G14" i="9" s="1"/>
  <c r="K102" i="9"/>
  <c r="G11" i="9" s="1"/>
  <c r="K100" i="9"/>
  <c r="G19" i="9" s="1"/>
  <c r="L116" i="9"/>
  <c r="L108" i="9"/>
  <c r="L93" i="9"/>
  <c r="K104" i="9"/>
  <c r="G8" i="9" s="1"/>
  <c r="L111" i="9"/>
  <c r="G41" i="23" s="1"/>
  <c r="L96" i="9"/>
  <c r="L121" i="9"/>
  <c r="L117" i="9"/>
  <c r="L113" i="9"/>
  <c r="G25" i="23" s="1"/>
  <c r="L100" i="9"/>
  <c r="G8" i="23" s="1"/>
  <c r="L94" i="9"/>
  <c r="K94" i="9"/>
  <c r="G7" i="9" s="1"/>
  <c r="L129" i="5"/>
  <c r="L125" i="5"/>
  <c r="L120" i="5"/>
  <c r="L116" i="5"/>
  <c r="L112" i="5"/>
  <c r="L108" i="5"/>
  <c r="G16" i="23" s="1"/>
  <c r="L100" i="5"/>
  <c r="L110" i="5"/>
  <c r="G29" i="23" s="1"/>
  <c r="K129" i="5"/>
  <c r="K125" i="5"/>
  <c r="K120" i="5"/>
  <c r="K116" i="5"/>
  <c r="K112" i="5"/>
  <c r="G25" i="5" s="1"/>
  <c r="K108" i="5"/>
  <c r="K100" i="5"/>
  <c r="G7" i="5" s="1"/>
  <c r="L122" i="5"/>
  <c r="K131" i="5"/>
  <c r="K118" i="5"/>
  <c r="K106" i="5"/>
  <c r="L132" i="5"/>
  <c r="L128" i="5"/>
  <c r="L123" i="5"/>
  <c r="L119" i="5"/>
  <c r="L115" i="5"/>
  <c r="L111" i="5"/>
  <c r="G43" i="23" s="1"/>
  <c r="L131" i="5"/>
  <c r="L118" i="5"/>
  <c r="L106" i="5"/>
  <c r="G12" i="23" s="1"/>
  <c r="K127" i="5"/>
  <c r="K114" i="5"/>
  <c r="K132" i="5"/>
  <c r="K128" i="5"/>
  <c r="K123" i="5"/>
  <c r="K119" i="5"/>
  <c r="K115" i="5"/>
  <c r="K111" i="5"/>
  <c r="G19" i="5" s="1"/>
  <c r="L127" i="5"/>
  <c r="L114" i="5"/>
  <c r="L96" i="5"/>
  <c r="G42" i="23" s="1"/>
  <c r="K122" i="5"/>
  <c r="K110" i="5"/>
  <c r="G14" i="5" s="1"/>
  <c r="K96" i="5"/>
  <c r="G21" i="5" s="1"/>
  <c r="L130" i="5"/>
  <c r="L126" i="5"/>
  <c r="L121" i="5"/>
  <c r="L117" i="5"/>
  <c r="L113" i="5"/>
  <c r="L109" i="5"/>
  <c r="L104" i="5"/>
  <c r="G11" i="23" s="1"/>
  <c r="K130" i="5"/>
  <c r="K126" i="5"/>
  <c r="K121" i="5"/>
  <c r="K117" i="5"/>
  <c r="K113" i="5"/>
  <c r="K109" i="5"/>
  <c r="K104" i="5"/>
  <c r="L110" i="42"/>
  <c r="K132" i="42"/>
  <c r="K128" i="42"/>
  <c r="K124" i="42"/>
  <c r="K120" i="42"/>
  <c r="K116" i="42"/>
  <c r="K112" i="42"/>
  <c r="K106" i="42"/>
  <c r="K110" i="42"/>
  <c r="K127" i="42"/>
  <c r="K119" i="42"/>
  <c r="K109" i="42"/>
  <c r="G8" i="42" s="1"/>
  <c r="K101" i="42"/>
  <c r="K93" i="42"/>
  <c r="K126" i="42"/>
  <c r="K118" i="42"/>
  <c r="K100" i="42"/>
  <c r="L129" i="42"/>
  <c r="L121" i="42"/>
  <c r="L113" i="42"/>
  <c r="K111" i="42"/>
  <c r="L131" i="42"/>
  <c r="L127" i="42"/>
  <c r="L123" i="42"/>
  <c r="L119" i="42"/>
  <c r="L115" i="42"/>
  <c r="L109" i="42"/>
  <c r="L101" i="42"/>
  <c r="L97" i="42"/>
  <c r="L93" i="42"/>
  <c r="K131" i="42"/>
  <c r="K123" i="42"/>
  <c r="K115" i="42"/>
  <c r="K97" i="42"/>
  <c r="L134" i="42"/>
  <c r="L130" i="42"/>
  <c r="L126" i="42"/>
  <c r="L122" i="42"/>
  <c r="L118" i="42"/>
  <c r="L108" i="42"/>
  <c r="L100" i="42"/>
  <c r="K130" i="42"/>
  <c r="G15" i="42"/>
  <c r="L133" i="42"/>
  <c r="L125" i="42"/>
  <c r="L117" i="42"/>
  <c r="G26" i="31"/>
  <c r="K133" i="42"/>
  <c r="K129" i="42"/>
  <c r="K125" i="42"/>
  <c r="K121" i="42"/>
  <c r="K117" i="42"/>
  <c r="K113" i="42"/>
  <c r="K107" i="42"/>
  <c r="G25" i="42" s="1"/>
  <c r="G10" i="42"/>
  <c r="K95" i="42"/>
  <c r="L111" i="42"/>
  <c r="L132" i="42"/>
  <c r="L128" i="42"/>
  <c r="L124" i="42"/>
  <c r="L120" i="42"/>
  <c r="L116" i="42"/>
  <c r="L112" i="42"/>
  <c r="L106" i="42"/>
  <c r="L114" i="42"/>
  <c r="K134" i="42"/>
  <c r="K122" i="42"/>
  <c r="K114" i="42"/>
  <c r="K108" i="42"/>
  <c r="G19" i="42" s="1"/>
  <c r="D19" i="42" s="1"/>
  <c r="L107" i="42"/>
  <c r="L95" i="42"/>
  <c r="C104"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F49" i="24" s="1"/>
  <c r="H94" i="35"/>
  <c r="G120" i="35"/>
  <c r="G112" i="35"/>
  <c r="G108" i="35"/>
  <c r="G100" i="35"/>
  <c r="G134" i="35"/>
  <c r="G130" i="35"/>
  <c r="G126" i="35"/>
  <c r="G122" i="35"/>
  <c r="G118" i="35"/>
  <c r="G114" i="35"/>
  <c r="G110" i="35"/>
  <c r="G106" i="35"/>
  <c r="G102" i="35"/>
  <c r="G98" i="35"/>
  <c r="G94" i="35"/>
  <c r="G116" i="35"/>
  <c r="H133" i="35"/>
  <c r="H129" i="35"/>
  <c r="H125" i="35"/>
  <c r="H121" i="35"/>
  <c r="H117" i="35"/>
  <c r="H113" i="35"/>
  <c r="H109" i="35"/>
  <c r="H105" i="35"/>
  <c r="H101" i="35"/>
  <c r="H97" i="35"/>
  <c r="H93" i="35"/>
  <c r="G124" i="35"/>
  <c r="G133" i="35"/>
  <c r="G129" i="35"/>
  <c r="G125" i="35"/>
  <c r="G121" i="35"/>
  <c r="G117" i="35"/>
  <c r="G113" i="35"/>
  <c r="G109" i="35"/>
  <c r="G105" i="35"/>
  <c r="G101" i="35"/>
  <c r="F9" i="35" s="1"/>
  <c r="G97" i="35"/>
  <c r="G93" i="35"/>
  <c r="F6" i="35" s="1"/>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F7" i="40" s="1"/>
  <c r="G123" i="40"/>
  <c r="G115" i="40"/>
  <c r="G103" i="40"/>
  <c r="H109" i="40"/>
  <c r="G129" i="40"/>
  <c r="G109" i="40"/>
  <c r="G101" i="40"/>
  <c r="H131" i="40"/>
  <c r="H127" i="40"/>
  <c r="H123" i="40"/>
  <c r="H119" i="40"/>
  <c r="H115" i="40"/>
  <c r="H111" i="40"/>
  <c r="H107" i="40"/>
  <c r="H103" i="40"/>
  <c r="H99" i="40"/>
  <c r="H95" i="40"/>
  <c r="G131" i="40"/>
  <c r="G119" i="40"/>
  <c r="G107" i="40"/>
  <c r="G95" i="40"/>
  <c r="F6" i="40" s="1"/>
  <c r="H113" i="40"/>
  <c r="H97" i="40"/>
  <c r="F77" i="24" s="1"/>
  <c r="G133" i="40"/>
  <c r="G121" i="40"/>
  <c r="G117" i="40"/>
  <c r="G113" i="40"/>
  <c r="G105" i="40"/>
  <c r="G97" i="40"/>
  <c r="G93" i="40"/>
  <c r="F8" i="40" s="1"/>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106" i="28"/>
  <c r="H94" i="28"/>
  <c r="G111" i="28"/>
  <c r="G134" i="28"/>
  <c r="G130" i="28"/>
  <c r="G126" i="28"/>
  <c r="G122" i="28"/>
  <c r="G118" i="28"/>
  <c r="G114" i="28"/>
  <c r="G110" i="28"/>
  <c r="G106" i="28"/>
  <c r="G94" i="28"/>
  <c r="G103" i="28"/>
  <c r="H133" i="28"/>
  <c r="H129" i="28"/>
  <c r="H125" i="28"/>
  <c r="H121" i="28"/>
  <c r="H117" i="28"/>
  <c r="H113" i="28"/>
  <c r="H109" i="28"/>
  <c r="H105" i="28"/>
  <c r="H101" i="28"/>
  <c r="H93" i="28"/>
  <c r="G133" i="28"/>
  <c r="G129" i="28"/>
  <c r="G125" i="28"/>
  <c r="G121" i="28"/>
  <c r="G117" i="28"/>
  <c r="G113" i="28"/>
  <c r="G109" i="28"/>
  <c r="G105" i="28"/>
  <c r="G101" i="28"/>
  <c r="G93" i="28"/>
  <c r="F12" i="28" s="1"/>
  <c r="G123" i="28"/>
  <c r="G95" i="28"/>
  <c r="F9" i="28" s="1"/>
  <c r="H132" i="28"/>
  <c r="H128" i="28"/>
  <c r="H124" i="28"/>
  <c r="H120" i="28"/>
  <c r="H116" i="28"/>
  <c r="H112" i="28"/>
  <c r="H108" i="28"/>
  <c r="H104" i="28"/>
  <c r="H96" i="28"/>
  <c r="G119" i="28"/>
  <c r="G132" i="28"/>
  <c r="G128" i="28"/>
  <c r="G124" i="28"/>
  <c r="G120" i="28"/>
  <c r="G116" i="28"/>
  <c r="G112" i="28"/>
  <c r="G108" i="28"/>
  <c r="G104" i="28"/>
  <c r="G96" i="28"/>
  <c r="F19" i="28" s="1"/>
  <c r="G127" i="28"/>
  <c r="G115" i="28"/>
  <c r="G99" i="28"/>
  <c r="F14" i="28" s="1"/>
  <c r="H131" i="28"/>
  <c r="H127" i="28"/>
  <c r="H123" i="28"/>
  <c r="H119" i="28"/>
  <c r="H115" i="28"/>
  <c r="H111" i="28"/>
  <c r="H107" i="28"/>
  <c r="H103" i="28"/>
  <c r="H99" i="28"/>
  <c r="H95" i="28"/>
  <c r="G131" i="28"/>
  <c r="G107" i="28"/>
  <c r="G133" i="7"/>
  <c r="G129" i="7"/>
  <c r="G125" i="7"/>
  <c r="G121" i="7"/>
  <c r="G117" i="7"/>
  <c r="G113" i="7"/>
  <c r="G109" i="7"/>
  <c r="G105" i="7"/>
  <c r="G101" i="7"/>
  <c r="H132" i="7"/>
  <c r="H128" i="7"/>
  <c r="H124" i="7"/>
  <c r="H120" i="7"/>
  <c r="H116" i="7"/>
  <c r="H112" i="7"/>
  <c r="H108" i="7"/>
  <c r="H104" i="7"/>
  <c r="H100" i="7"/>
  <c r="H96" i="7"/>
  <c r="F10" i="24" s="1"/>
  <c r="H134" i="7"/>
  <c r="G132" i="7"/>
  <c r="G128" i="7"/>
  <c r="G124" i="7"/>
  <c r="G120" i="7"/>
  <c r="G116" i="7"/>
  <c r="G112" i="7"/>
  <c r="G108" i="7"/>
  <c r="G104" i="7"/>
  <c r="G100" i="7"/>
  <c r="G96" i="7"/>
  <c r="H130" i="7"/>
  <c r="H122" i="7"/>
  <c r="H114" i="7"/>
  <c r="H102" i="7"/>
  <c r="H131" i="7"/>
  <c r="H127" i="7"/>
  <c r="H123" i="7"/>
  <c r="H119" i="7"/>
  <c r="H115" i="7"/>
  <c r="H111" i="7"/>
  <c r="H107" i="7"/>
  <c r="H103" i="7"/>
  <c r="H99" i="7"/>
  <c r="F14" i="24" s="1"/>
  <c r="H95" i="7"/>
  <c r="F23" i="24" s="1"/>
  <c r="H126" i="7"/>
  <c r="H118" i="7"/>
  <c r="H110" i="7"/>
  <c r="H106" i="7"/>
  <c r="H94" i="7"/>
  <c r="F9" i="24" s="1"/>
  <c r="G131" i="7"/>
  <c r="G127" i="7"/>
  <c r="G123" i="7"/>
  <c r="G119" i="7"/>
  <c r="G115" i="7"/>
  <c r="G111" i="7"/>
  <c r="G107" i="7"/>
  <c r="G103" i="7"/>
  <c r="G99" i="7"/>
  <c r="F10" i="7" s="1"/>
  <c r="G95" i="7"/>
  <c r="F8" i="7" s="1"/>
  <c r="G134" i="7"/>
  <c r="G130" i="7"/>
  <c r="G126" i="7"/>
  <c r="G122" i="7"/>
  <c r="G118" i="7"/>
  <c r="G114" i="7"/>
  <c r="G110" i="7"/>
  <c r="G106" i="7"/>
  <c r="G102" i="7"/>
  <c r="F9" i="7" s="1"/>
  <c r="G94" i="7"/>
  <c r="H133" i="7"/>
  <c r="H129" i="7"/>
  <c r="H125" i="7"/>
  <c r="H121" i="7"/>
  <c r="H117" i="7"/>
  <c r="H113" i="7"/>
  <c r="H109" i="7"/>
  <c r="H105" i="7"/>
  <c r="H101" i="7"/>
  <c r="H121" i="9"/>
  <c r="H117" i="9"/>
  <c r="H113" i="9"/>
  <c r="H109" i="9"/>
  <c r="H105" i="9"/>
  <c r="H93" i="9"/>
  <c r="G95" i="9"/>
  <c r="G121" i="9"/>
  <c r="G117" i="9"/>
  <c r="G113" i="9"/>
  <c r="G109" i="9"/>
  <c r="G105" i="9"/>
  <c r="G93" i="9"/>
  <c r="F16" i="9" s="1"/>
  <c r="G107" i="9"/>
  <c r="H120" i="9"/>
  <c r="H116" i="9"/>
  <c r="H112" i="9"/>
  <c r="H108" i="9"/>
  <c r="H104" i="9"/>
  <c r="F47" i="23" s="1"/>
  <c r="H100" i="9"/>
  <c r="F24" i="23" s="1"/>
  <c r="H96" i="9"/>
  <c r="G111" i="9"/>
  <c r="G120" i="9"/>
  <c r="G116" i="9"/>
  <c r="G112" i="9"/>
  <c r="G108" i="9"/>
  <c r="G104" i="9"/>
  <c r="F19" i="9" s="1"/>
  <c r="G100" i="9"/>
  <c r="F10" i="9" s="1"/>
  <c r="G96" i="9"/>
  <c r="F17" i="9" s="1"/>
  <c r="D17" i="9" s="1"/>
  <c r="G119" i="9"/>
  <c r="H119" i="9"/>
  <c r="H115" i="9"/>
  <c r="H111" i="9"/>
  <c r="H107" i="9"/>
  <c r="H103" i="9"/>
  <c r="H99" i="9"/>
  <c r="F40" i="23" s="1"/>
  <c r="H95" i="9"/>
  <c r="G115" i="9"/>
  <c r="H118" i="9"/>
  <c r="H114" i="9"/>
  <c r="H110" i="9"/>
  <c r="H106" i="9"/>
  <c r="H102" i="9"/>
  <c r="H94" i="9"/>
  <c r="G99" i="9"/>
  <c r="G118" i="9"/>
  <c r="G114" i="9"/>
  <c r="G110" i="9"/>
  <c r="G106" i="9"/>
  <c r="G102" i="9"/>
  <c r="F18" i="9" s="1"/>
  <c r="G94" i="9"/>
  <c r="F7" i="9" s="1"/>
  <c r="G103" i="9"/>
  <c r="F13" i="9" s="1"/>
  <c r="H134" i="5"/>
  <c r="H130" i="5"/>
  <c r="H126" i="5"/>
  <c r="F68" i="23" s="1"/>
  <c r="H122" i="5"/>
  <c r="H118" i="5"/>
  <c r="H114" i="5"/>
  <c r="H110" i="5"/>
  <c r="H102" i="5"/>
  <c r="H98" i="5"/>
  <c r="H94" i="5"/>
  <c r="H111" i="5"/>
  <c r="H99" i="5"/>
  <c r="G111" i="5"/>
  <c r="G99" i="5"/>
  <c r="G134" i="5"/>
  <c r="G130" i="5"/>
  <c r="G126" i="5"/>
  <c r="F34" i="5" s="1"/>
  <c r="G122" i="5"/>
  <c r="G118" i="5"/>
  <c r="F21" i="5" s="1"/>
  <c r="D21" i="5" s="1"/>
  <c r="G114" i="5"/>
  <c r="F26" i="5" s="1"/>
  <c r="G110" i="5"/>
  <c r="F29" i="5" s="1"/>
  <c r="D29" i="5" s="1"/>
  <c r="G102" i="5"/>
  <c r="G98" i="5"/>
  <c r="G94" i="5"/>
  <c r="H119" i="5"/>
  <c r="H133" i="5"/>
  <c r="H129" i="5"/>
  <c r="H125" i="5"/>
  <c r="H121" i="5"/>
  <c r="H117" i="5"/>
  <c r="H113" i="5"/>
  <c r="H109" i="5"/>
  <c r="H105" i="5"/>
  <c r="F54" i="23" s="1"/>
  <c r="F43" i="23"/>
  <c r="H127" i="5"/>
  <c r="H103" i="5"/>
  <c r="G131" i="5"/>
  <c r="G133" i="5"/>
  <c r="G129" i="5"/>
  <c r="G125" i="5"/>
  <c r="F13" i="5" s="1"/>
  <c r="G121" i="5"/>
  <c r="G117" i="5"/>
  <c r="G113" i="5"/>
  <c r="F20" i="5" s="1"/>
  <c r="G109" i="5"/>
  <c r="F7" i="5" s="1"/>
  <c r="G105" i="5"/>
  <c r="F19" i="5" s="1"/>
  <c r="F17" i="5"/>
  <c r="H115" i="5"/>
  <c r="H107" i="5"/>
  <c r="F61" i="23" s="1"/>
  <c r="H95" i="5"/>
  <c r="G119" i="5"/>
  <c r="G103" i="5"/>
  <c r="H132" i="5"/>
  <c r="H128" i="5"/>
  <c r="H124" i="5"/>
  <c r="F29" i="23" s="1"/>
  <c r="H120" i="5"/>
  <c r="H116" i="5"/>
  <c r="H108" i="5"/>
  <c r="H104" i="5"/>
  <c r="H96" i="5"/>
  <c r="F11" i="23" s="1"/>
  <c r="G127" i="5"/>
  <c r="G132" i="5"/>
  <c r="G128" i="5"/>
  <c r="G124" i="5"/>
  <c r="F27" i="5" s="1"/>
  <c r="G120" i="5"/>
  <c r="G116" i="5"/>
  <c r="F18" i="5" s="1"/>
  <c r="G108" i="5"/>
  <c r="G104" i="5"/>
  <c r="F38" i="5" s="1"/>
  <c r="G96" i="5"/>
  <c r="H131" i="5"/>
  <c r="G115" i="5"/>
  <c r="F35" i="5" s="1"/>
  <c r="G107" i="5"/>
  <c r="G95" i="5"/>
  <c r="F16" i="5" s="1"/>
  <c r="H134" i="3"/>
  <c r="H130" i="3"/>
  <c r="H126" i="3"/>
  <c r="H122" i="3"/>
  <c r="H118" i="3"/>
  <c r="H114" i="3"/>
  <c r="H106" i="3"/>
  <c r="H98" i="3"/>
  <c r="H94" i="3"/>
  <c r="G134" i="3"/>
  <c r="G130" i="3"/>
  <c r="G126" i="3"/>
  <c r="G122" i="3"/>
  <c r="G118" i="3"/>
  <c r="G114" i="3"/>
  <c r="G106" i="3"/>
  <c r="G98" i="3"/>
  <c r="G94" i="3"/>
  <c r="F11" i="3" s="1"/>
  <c r="G129" i="3"/>
  <c r="G93" i="3"/>
  <c r="H133" i="3"/>
  <c r="H129" i="3"/>
  <c r="H125" i="3"/>
  <c r="H121" i="3"/>
  <c r="H117" i="3"/>
  <c r="H105" i="3"/>
  <c r="H97" i="3"/>
  <c r="F20" i="31" s="1"/>
  <c r="H93" i="3"/>
  <c r="F43" i="31" s="1"/>
  <c r="G133" i="3"/>
  <c r="G125" i="3"/>
  <c r="G121" i="3"/>
  <c r="G117" i="3"/>
  <c r="G105" i="3"/>
  <c r="F13" i="3" s="1"/>
  <c r="G97" i="3"/>
  <c r="H132" i="3"/>
  <c r="H128" i="3"/>
  <c r="H124" i="3"/>
  <c r="H120" i="3"/>
  <c r="H116" i="3"/>
  <c r="H112" i="3"/>
  <c r="H108" i="3"/>
  <c r="F36" i="31" s="1"/>
  <c r="H104" i="3"/>
  <c r="H96" i="3"/>
  <c r="G132" i="3"/>
  <c r="G128" i="3"/>
  <c r="G124" i="3"/>
  <c r="G120" i="3"/>
  <c r="G116" i="3"/>
  <c r="G112" i="3"/>
  <c r="G108" i="3"/>
  <c r="F18" i="3" s="1"/>
  <c r="G104" i="3"/>
  <c r="F22" i="3" s="1"/>
  <c r="F10" i="3"/>
  <c r="G96" i="3"/>
  <c r="F16" i="3" s="1"/>
  <c r="G127" i="3"/>
  <c r="H131" i="3"/>
  <c r="H127" i="3"/>
  <c r="H123" i="3"/>
  <c r="F14" i="31" s="1"/>
  <c r="H119" i="3"/>
  <c r="H115" i="3"/>
  <c r="H111" i="3"/>
  <c r="H107" i="3"/>
  <c r="H103" i="3"/>
  <c r="H99" i="3"/>
  <c r="H95" i="3"/>
  <c r="F45" i="31" s="1"/>
  <c r="G131" i="3"/>
  <c r="G123" i="3"/>
  <c r="G119" i="3"/>
  <c r="G115" i="3"/>
  <c r="G111" i="3"/>
  <c r="F19" i="3" s="1"/>
  <c r="G107" i="3"/>
  <c r="G103" i="3"/>
  <c r="G99" i="3"/>
  <c r="G95" i="3"/>
  <c r="D98" i="3"/>
  <c r="D97" i="3"/>
  <c r="D100" i="3"/>
  <c r="E14" i="31" s="1"/>
  <c r="C100" i="3"/>
  <c r="E11" i="3" s="1"/>
  <c r="C98" i="3"/>
  <c r="C97" i="3"/>
  <c r="H103" i="42"/>
  <c r="G103" i="42"/>
  <c r="H101" i="42"/>
  <c r="G101" i="42"/>
  <c r="D132" i="40"/>
  <c r="D128" i="40"/>
  <c r="D124" i="40"/>
  <c r="D120" i="40"/>
  <c r="D116" i="40"/>
  <c r="D112" i="40"/>
  <c r="D108" i="40"/>
  <c r="D104" i="40"/>
  <c r="D100" i="40"/>
  <c r="D96" i="40"/>
  <c r="C132" i="40"/>
  <c r="C120" i="40"/>
  <c r="C112" i="40"/>
  <c r="C104" i="40"/>
  <c r="C96" i="40"/>
  <c r="E14" i="40" s="1"/>
  <c r="D127" i="40"/>
  <c r="D123" i="40"/>
  <c r="D115" i="40"/>
  <c r="D107" i="40"/>
  <c r="C131" i="40"/>
  <c r="C127" i="40"/>
  <c r="C123" i="40"/>
  <c r="E16" i="40" s="1"/>
  <c r="C119" i="40"/>
  <c r="C115" i="40"/>
  <c r="C111" i="40"/>
  <c r="C107" i="40"/>
  <c r="C103" i="40"/>
  <c r="C95" i="40"/>
  <c r="E6" i="40" s="1"/>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E7" i="40" s="1"/>
  <c r="C93" i="40"/>
  <c r="C128" i="40"/>
  <c r="C124" i="40"/>
  <c r="C116" i="40"/>
  <c r="C108" i="40"/>
  <c r="C100" i="40"/>
  <c r="D131" i="40"/>
  <c r="D119" i="40"/>
  <c r="D111" i="40"/>
  <c r="D103" i="40"/>
  <c r="D95" i="40"/>
  <c r="C131" i="7"/>
  <c r="C115" i="7"/>
  <c r="C99" i="7"/>
  <c r="E8" i="7" s="1"/>
  <c r="C134" i="7"/>
  <c r="C130" i="7"/>
  <c r="C126" i="7"/>
  <c r="C122" i="7"/>
  <c r="C118" i="7"/>
  <c r="C114" i="7"/>
  <c r="C110" i="7"/>
  <c r="C106" i="7"/>
  <c r="C102" i="7"/>
  <c r="C98" i="7"/>
  <c r="E9" i="7" s="1"/>
  <c r="D98" i="7"/>
  <c r="D133" i="7"/>
  <c r="D129" i="7"/>
  <c r="D125" i="7"/>
  <c r="D121" i="7"/>
  <c r="D117" i="7"/>
  <c r="D113" i="7"/>
  <c r="D109" i="7"/>
  <c r="D105" i="7"/>
  <c r="D93" i="7"/>
  <c r="D132" i="7"/>
  <c r="D124" i="7"/>
  <c r="D116" i="7"/>
  <c r="D108" i="7"/>
  <c r="D100" i="7"/>
  <c r="D102" i="7"/>
  <c r="C133" i="7"/>
  <c r="C129" i="7"/>
  <c r="C125" i="7"/>
  <c r="C121" i="7"/>
  <c r="C117" i="7"/>
  <c r="C113" i="7"/>
  <c r="C109" i="7"/>
  <c r="C105" i="7"/>
  <c r="C93"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D99" i="7"/>
  <c r="C127" i="7"/>
  <c r="C119" i="7"/>
  <c r="C111" i="7"/>
  <c r="C107" i="7"/>
  <c r="D134" i="7"/>
  <c r="D126" i="7"/>
  <c r="D118" i="7"/>
  <c r="D110" i="7"/>
  <c r="D132" i="35"/>
  <c r="D128" i="35"/>
  <c r="D124" i="35"/>
  <c r="D120" i="35"/>
  <c r="D116" i="35"/>
  <c r="D112" i="35"/>
  <c r="D108" i="35"/>
  <c r="D104" i="35"/>
  <c r="E44" i="24" s="1"/>
  <c r="D96" i="35"/>
  <c r="D131" i="35"/>
  <c r="D115" i="35"/>
  <c r="D103" i="35"/>
  <c r="C132" i="35"/>
  <c r="C128" i="35"/>
  <c r="C124" i="35"/>
  <c r="C120" i="35"/>
  <c r="C116" i="35"/>
  <c r="C112" i="35"/>
  <c r="C108" i="35"/>
  <c r="C104" i="35"/>
  <c r="C96" i="35"/>
  <c r="D123" i="35"/>
  <c r="D111" i="35"/>
  <c r="C131" i="35"/>
  <c r="C127" i="35"/>
  <c r="C123" i="35"/>
  <c r="C119" i="35"/>
  <c r="C115" i="35"/>
  <c r="C111" i="35"/>
  <c r="C107" i="35"/>
  <c r="C103" i="35"/>
  <c r="E19" i="35" s="1"/>
  <c r="C95" i="35"/>
  <c r="E16" i="35" s="1"/>
  <c r="D125" i="35"/>
  <c r="D113" i="35"/>
  <c r="D101" i="35"/>
  <c r="D134" i="35"/>
  <c r="D130" i="35"/>
  <c r="D126" i="35"/>
  <c r="D122" i="35"/>
  <c r="D118" i="35"/>
  <c r="D114" i="35"/>
  <c r="D110" i="35"/>
  <c r="D106" i="35"/>
  <c r="D102" i="35"/>
  <c r="D98" i="35"/>
  <c r="D94" i="35"/>
  <c r="D129" i="35"/>
  <c r="D117" i="35"/>
  <c r="D109" i="35"/>
  <c r="D97" i="35"/>
  <c r="C134" i="35"/>
  <c r="C130" i="35"/>
  <c r="C126" i="35"/>
  <c r="C122" i="35"/>
  <c r="C118" i="35"/>
  <c r="C114" i="35"/>
  <c r="C110" i="35"/>
  <c r="C106" i="35"/>
  <c r="C102" i="35"/>
  <c r="C98" i="35"/>
  <c r="C94" i="35"/>
  <c r="D133" i="35"/>
  <c r="D121" i="35"/>
  <c r="D105" i="35"/>
  <c r="D93" i="35"/>
  <c r="C133" i="35"/>
  <c r="C129" i="35"/>
  <c r="C125" i="35"/>
  <c r="C121" i="35"/>
  <c r="C117" i="35"/>
  <c r="C113" i="35"/>
  <c r="C109" i="35"/>
  <c r="C105" i="35"/>
  <c r="E25" i="35" s="1"/>
  <c r="C101" i="35"/>
  <c r="E21" i="35" s="1"/>
  <c r="D21" i="35" s="1"/>
  <c r="C97" i="35"/>
  <c r="C93" i="35"/>
  <c r="D127" i="35"/>
  <c r="D119" i="35"/>
  <c r="D107" i="35"/>
  <c r="D95" i="35"/>
  <c r="P133" i="35"/>
  <c r="P129" i="35"/>
  <c r="P124" i="35"/>
  <c r="O126" i="35"/>
  <c r="H19" i="35" s="1"/>
  <c r="O133" i="35"/>
  <c r="O129" i="35"/>
  <c r="O124" i="35"/>
  <c r="H17" i="35" s="1"/>
  <c r="P132" i="35"/>
  <c r="P128" i="35"/>
  <c r="P123" i="35"/>
  <c r="O132" i="35"/>
  <c r="O128" i="35"/>
  <c r="O123" i="35"/>
  <c r="H12" i="35" s="1"/>
  <c r="O134" i="35"/>
  <c r="P131" i="35"/>
  <c r="P127" i="35"/>
  <c r="O131" i="35"/>
  <c r="O127" i="35"/>
  <c r="P134" i="35"/>
  <c r="P130" i="35"/>
  <c r="P126" i="35"/>
  <c r="O130" i="35"/>
  <c r="E74" i="24"/>
  <c r="P132" i="28"/>
  <c r="P128" i="28"/>
  <c r="O132" i="28"/>
  <c r="O128" i="28"/>
  <c r="P131" i="28"/>
  <c r="P127" i="28"/>
  <c r="O131" i="28"/>
  <c r="O127" i="28"/>
  <c r="P134" i="28"/>
  <c r="P130" i="28"/>
  <c r="P126" i="28"/>
  <c r="H15" i="28"/>
  <c r="O134" i="28"/>
  <c r="O130" i="28"/>
  <c r="O126" i="28"/>
  <c r="H8" i="28" s="1"/>
  <c r="P133" i="28"/>
  <c r="O133" i="28"/>
  <c r="D134" i="28"/>
  <c r="D130" i="28"/>
  <c r="D126" i="28"/>
  <c r="D122" i="28"/>
  <c r="D118" i="28"/>
  <c r="D114" i="28"/>
  <c r="D110" i="28"/>
  <c r="D106" i="28"/>
  <c r="D102" i="28"/>
  <c r="D94" i="28"/>
  <c r="D132" i="28"/>
  <c r="D116" i="28"/>
  <c r="D112" i="28"/>
  <c r="D108" i="28"/>
  <c r="D100" i="28"/>
  <c r="C124" i="28"/>
  <c r="C108" i="28"/>
  <c r="C100" i="28"/>
  <c r="E14" i="28" s="1"/>
  <c r="C134" i="28"/>
  <c r="C130" i="28"/>
  <c r="C126" i="28"/>
  <c r="C122" i="28"/>
  <c r="C118" i="28"/>
  <c r="C114" i="28"/>
  <c r="C110" i="28"/>
  <c r="C106" i="28"/>
  <c r="C102" i="28"/>
  <c r="C94" i="28"/>
  <c r="D120" i="28"/>
  <c r="C132" i="28"/>
  <c r="D133" i="28"/>
  <c r="D129" i="28"/>
  <c r="D125" i="28"/>
  <c r="D121" i="28"/>
  <c r="D117" i="28"/>
  <c r="D113" i="28"/>
  <c r="D109" i="28"/>
  <c r="D105" i="28"/>
  <c r="D93" i="28"/>
  <c r="D124" i="28"/>
  <c r="C120" i="28"/>
  <c r="C133" i="28"/>
  <c r="C129" i="28"/>
  <c r="C125" i="28"/>
  <c r="C121" i="28"/>
  <c r="C117" i="28"/>
  <c r="C113" i="28"/>
  <c r="C109" i="28"/>
  <c r="C105" i="28"/>
  <c r="D128" i="28"/>
  <c r="C128" i="28"/>
  <c r="D131" i="28"/>
  <c r="D127" i="28"/>
  <c r="D119" i="28"/>
  <c r="D115" i="28"/>
  <c r="D111" i="28"/>
  <c r="D107" i="28"/>
  <c r="D103" i="28"/>
  <c r="D99" i="28"/>
  <c r="C131" i="28"/>
  <c r="C127" i="28"/>
  <c r="C119" i="28"/>
  <c r="C115" i="28"/>
  <c r="C111" i="28"/>
  <c r="C107" i="28"/>
  <c r="C103" i="28"/>
  <c r="C99" i="28"/>
  <c r="E20" i="28" s="1"/>
  <c r="D20" i="28" s="1"/>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E24" i="23" s="1"/>
  <c r="D121" i="9"/>
  <c r="D117" i="9"/>
  <c r="D113" i="9"/>
  <c r="D109" i="9"/>
  <c r="E52" i="23" s="1"/>
  <c r="D105" i="9"/>
  <c r="D101" i="9"/>
  <c r="D93" i="9"/>
  <c r="C111" i="9"/>
  <c r="E14" i="9" s="1"/>
  <c r="C99" i="9"/>
  <c r="C118" i="9"/>
  <c r="C129" i="9"/>
  <c r="C125" i="9"/>
  <c r="E18" i="9" s="1"/>
  <c r="C121" i="9"/>
  <c r="C117" i="9"/>
  <c r="C113" i="9"/>
  <c r="E19" i="9" s="1"/>
  <c r="C109" i="9"/>
  <c r="E29" i="9" s="1"/>
  <c r="D29" i="9" s="1"/>
  <c r="C105" i="9"/>
  <c r="E36" i="9" s="1"/>
  <c r="C101" i="9"/>
  <c r="E15" i="9" s="1"/>
  <c r="C93" i="9"/>
  <c r="C115" i="9"/>
  <c r="D126" i="9"/>
  <c r="C106" i="9"/>
  <c r="E10" i="9" s="1"/>
  <c r="D128" i="9"/>
  <c r="D124" i="9"/>
  <c r="D120" i="9"/>
  <c r="D116" i="9"/>
  <c r="D112" i="9"/>
  <c r="D108" i="9"/>
  <c r="D104" i="9"/>
  <c r="C119" i="9"/>
  <c r="D118" i="9"/>
  <c r="C128" i="9"/>
  <c r="C124" i="9"/>
  <c r="C120" i="9"/>
  <c r="C116" i="9"/>
  <c r="C112" i="9"/>
  <c r="E8" i="9" s="1"/>
  <c r="C108" i="9"/>
  <c r="E11" i="9" s="1"/>
  <c r="C104" i="9"/>
  <c r="C123" i="9"/>
  <c r="C107" i="9"/>
  <c r="E23" i="9" s="1"/>
  <c r="D23" i="9" s="1"/>
  <c r="D106" i="9"/>
  <c r="E36" i="23" s="1"/>
  <c r="D94" i="9"/>
  <c r="C122" i="9"/>
  <c r="D127" i="9"/>
  <c r="D123" i="9"/>
  <c r="D119" i="9"/>
  <c r="D115" i="9"/>
  <c r="D111" i="9"/>
  <c r="E73" i="23" s="1"/>
  <c r="D107" i="9"/>
  <c r="E40" i="23" s="1"/>
  <c r="D103" i="9"/>
  <c r="D99" i="9"/>
  <c r="C127" i="9"/>
  <c r="D122" i="9"/>
  <c r="C126" i="9"/>
  <c r="C103" i="9"/>
  <c r="E33" i="9" s="1"/>
  <c r="D102" i="9"/>
  <c r="C94" i="9"/>
  <c r="E9" i="9" s="1"/>
  <c r="C102" i="9"/>
  <c r="E12" i="9" s="1"/>
  <c r="D100" i="5"/>
  <c r="C100" i="5"/>
  <c r="D104" i="5"/>
  <c r="C104" i="5"/>
  <c r="E7" i="5" s="1"/>
  <c r="C105" i="5"/>
  <c r="D101" i="5"/>
  <c r="C101" i="5"/>
  <c r="D105" i="5"/>
  <c r="H40" i="5"/>
  <c r="D131" i="42"/>
  <c r="D127" i="42"/>
  <c r="D123" i="42"/>
  <c r="D119" i="42"/>
  <c r="D115" i="42"/>
  <c r="D111" i="42"/>
  <c r="D107" i="42"/>
  <c r="D103" i="42"/>
  <c r="D95" i="42"/>
  <c r="C131" i="42"/>
  <c r="C127" i="42"/>
  <c r="C123" i="42"/>
  <c r="C119" i="42"/>
  <c r="C115" i="42"/>
  <c r="C111" i="42"/>
  <c r="C107" i="42"/>
  <c r="C103" i="42"/>
  <c r="C95" i="42"/>
  <c r="D130" i="42"/>
  <c r="D126" i="42"/>
  <c r="D122" i="42"/>
  <c r="D118" i="42"/>
  <c r="D114" i="42"/>
  <c r="D110" i="42"/>
  <c r="D106" i="42"/>
  <c r="D102" i="42"/>
  <c r="D129" i="42"/>
  <c r="D105" i="42"/>
  <c r="C130" i="42"/>
  <c r="C126" i="42"/>
  <c r="C122" i="42"/>
  <c r="C118" i="42"/>
  <c r="C114" i="42"/>
  <c r="C110" i="42"/>
  <c r="C106" i="42"/>
  <c r="C102" i="42"/>
  <c r="D125" i="42"/>
  <c r="D121" i="42"/>
  <c r="D117" i="42"/>
  <c r="D113" i="42"/>
  <c r="D109" i="42"/>
  <c r="D101" i="42"/>
  <c r="C129" i="42"/>
  <c r="C125" i="42"/>
  <c r="C121" i="42"/>
  <c r="C117" i="42"/>
  <c r="C113" i="42"/>
  <c r="C109" i="42"/>
  <c r="C105" i="42"/>
  <c r="C101" i="42"/>
  <c r="C124" i="42"/>
  <c r="C120" i="42"/>
  <c r="C112" i="42"/>
  <c r="C104" i="42"/>
  <c r="D128" i="42"/>
  <c r="D124" i="42"/>
  <c r="D120" i="42"/>
  <c r="D116" i="42"/>
  <c r="D112" i="42"/>
  <c r="D104" i="42"/>
  <c r="D100" i="42"/>
  <c r="D96" i="42"/>
  <c r="C128" i="42"/>
  <c r="C116" i="42"/>
  <c r="C100" i="42"/>
  <c r="C96" i="42"/>
  <c r="C108" i="3"/>
  <c r="E18" i="3" s="1"/>
  <c r="C112" i="3"/>
  <c r="C116" i="3"/>
  <c r="C120" i="3"/>
  <c r="C124" i="3"/>
  <c r="E26" i="3" s="1"/>
  <c r="C128" i="3"/>
  <c r="E30" i="3" s="1"/>
  <c r="C132" i="3"/>
  <c r="D108" i="3"/>
  <c r="D112" i="3"/>
  <c r="D116" i="3"/>
  <c r="D120" i="3"/>
  <c r="D124" i="3"/>
  <c r="D128" i="3"/>
  <c r="D132" i="3"/>
  <c r="C105" i="3"/>
  <c r="E13" i="3" s="1"/>
  <c r="C109" i="3"/>
  <c r="C113" i="3"/>
  <c r="C117" i="3"/>
  <c r="C121" i="3"/>
  <c r="C125" i="3"/>
  <c r="C129" i="3"/>
  <c r="C133" i="3"/>
  <c r="D105" i="3"/>
  <c r="D109" i="3"/>
  <c r="D113" i="3"/>
  <c r="D117" i="3"/>
  <c r="D121" i="3"/>
  <c r="D125" i="3"/>
  <c r="D129" i="3"/>
  <c r="D133" i="3"/>
  <c r="C106" i="3"/>
  <c r="C110" i="3"/>
  <c r="C114" i="3"/>
  <c r="C118" i="3"/>
  <c r="C122" i="3"/>
  <c r="C126" i="3"/>
  <c r="E10" i="3" s="1"/>
  <c r="C130" i="3"/>
  <c r="C134" i="3"/>
  <c r="D106" i="3"/>
  <c r="D110" i="3"/>
  <c r="D114" i="3"/>
  <c r="D118" i="3"/>
  <c r="D122" i="3"/>
  <c r="D126" i="3"/>
  <c r="D130" i="3"/>
  <c r="D134" i="3"/>
  <c r="C95" i="3"/>
  <c r="C103" i="3"/>
  <c r="E15" i="3" s="1"/>
  <c r="C107" i="3"/>
  <c r="E28" i="3" s="1"/>
  <c r="C111" i="3"/>
  <c r="C115" i="3"/>
  <c r="C119" i="3"/>
  <c r="C123" i="3"/>
  <c r="E7"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D7" i="6"/>
  <c r="D9" i="6"/>
  <c r="D8" i="6"/>
  <c r="D6" i="6"/>
  <c r="C105"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103"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99"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38" i="24" s="1"/>
  <c r="W133" i="35"/>
  <c r="W131" i="35"/>
  <c r="W129" i="35"/>
  <c r="W127" i="35"/>
  <c r="W125" i="35"/>
  <c r="W123" i="35"/>
  <c r="J21"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J15" i="40" s="1"/>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W130" i="9"/>
  <c r="W128" i="9"/>
  <c r="W126" i="9"/>
  <c r="W124" i="9"/>
  <c r="X131" i="9"/>
  <c r="X129" i="9"/>
  <c r="X127" i="9"/>
  <c r="X125" i="9"/>
  <c r="X123" i="9"/>
  <c r="X126" i="9"/>
  <c r="W131" i="9"/>
  <c r="W129" i="9"/>
  <c r="W127" i="9"/>
  <c r="W125" i="9"/>
  <c r="W123" i="9"/>
  <c r="X130" i="9"/>
  <c r="X128" i="9"/>
  <c r="X124" i="9"/>
  <c r="W131" i="5"/>
  <c r="W129" i="5"/>
  <c r="W127" i="5"/>
  <c r="W125" i="5"/>
  <c r="W123" i="5"/>
  <c r="X123" i="5"/>
  <c r="X130" i="5"/>
  <c r="X128" i="5"/>
  <c r="X126" i="5"/>
  <c r="X124" i="5"/>
  <c r="J19" i="23" s="1"/>
  <c r="X129" i="5"/>
  <c r="X127" i="5"/>
  <c r="W130" i="5"/>
  <c r="W128" i="5"/>
  <c r="W126" i="5"/>
  <c r="W124" i="5"/>
  <c r="J37" i="5" s="1"/>
  <c r="D37" i="5" s="1"/>
  <c r="X131" i="5"/>
  <c r="X125" i="5"/>
  <c r="W133" i="42"/>
  <c r="W131" i="42"/>
  <c r="W129" i="42"/>
  <c r="W127" i="42"/>
  <c r="W125" i="42"/>
  <c r="W123" i="42"/>
  <c r="J38" i="42" s="1"/>
  <c r="W134" i="42"/>
  <c r="W132" i="42"/>
  <c r="W130" i="42"/>
  <c r="W128" i="42"/>
  <c r="W126" i="42"/>
  <c r="W124" i="42"/>
  <c r="X133" i="42"/>
  <c r="X131" i="42"/>
  <c r="X129" i="42"/>
  <c r="X127" i="42"/>
  <c r="X125" i="42"/>
  <c r="X123" i="42"/>
  <c r="J39" i="31" s="1"/>
  <c r="X134" i="42"/>
  <c r="X132" i="42"/>
  <c r="X130" i="42"/>
  <c r="X128" i="42"/>
  <c r="X126" i="42"/>
  <c r="X124" i="42"/>
  <c r="J25" i="3"/>
  <c r="S134" i="35"/>
  <c r="S132" i="35"/>
  <c r="S130" i="35"/>
  <c r="S128" i="35"/>
  <c r="S126" i="35"/>
  <c r="S124" i="35"/>
  <c r="T132" i="35"/>
  <c r="T124" i="35"/>
  <c r="T133" i="35"/>
  <c r="T131" i="35"/>
  <c r="T129" i="35"/>
  <c r="T127" i="35"/>
  <c r="T125" i="35"/>
  <c r="I33" i="24" s="1"/>
  <c r="T123" i="35"/>
  <c r="S133" i="35"/>
  <c r="S131" i="35"/>
  <c r="S129" i="35"/>
  <c r="S127" i="35"/>
  <c r="S125" i="35"/>
  <c r="I17" i="35" s="1"/>
  <c r="S123" i="35"/>
  <c r="I12" i="35" s="1"/>
  <c r="T134" i="35"/>
  <c r="T130" i="35"/>
  <c r="T128" i="35"/>
  <c r="T126" i="35"/>
  <c r="S133" i="40"/>
  <c r="S131" i="40"/>
  <c r="S129" i="40"/>
  <c r="S127" i="40"/>
  <c r="S125" i="40"/>
  <c r="S123" i="40"/>
  <c r="T131" i="40"/>
  <c r="T123" i="40"/>
  <c r="T134" i="40"/>
  <c r="T132" i="40"/>
  <c r="T130" i="40"/>
  <c r="T128" i="40"/>
  <c r="T126" i="40"/>
  <c r="T129" i="40"/>
  <c r="S134" i="40"/>
  <c r="S132" i="40"/>
  <c r="S130" i="40"/>
  <c r="S128" i="40"/>
  <c r="S126" i="40"/>
  <c r="T133" i="40"/>
  <c r="T127" i="40"/>
  <c r="T125" i="40"/>
  <c r="S133" i="28"/>
  <c r="S131" i="28"/>
  <c r="S129" i="28"/>
  <c r="S127" i="28"/>
  <c r="I30" i="28"/>
  <c r="T134" i="28"/>
  <c r="T132" i="28"/>
  <c r="T130" i="28"/>
  <c r="T128" i="28"/>
  <c r="T126" i="28"/>
  <c r="I107" i="24"/>
  <c r="S134" i="28"/>
  <c r="S132" i="28"/>
  <c r="S130" i="28"/>
  <c r="S128" i="28"/>
  <c r="S126" i="28"/>
  <c r="I29" i="28"/>
  <c r="T133" i="28"/>
  <c r="T131" i="28"/>
  <c r="T129" i="28"/>
  <c r="T127" i="28"/>
  <c r="I106"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I19" i="42" s="1"/>
  <c r="T129" i="42"/>
  <c r="T123" i="42"/>
  <c r="T134" i="42"/>
  <c r="T132" i="42"/>
  <c r="T130" i="42"/>
  <c r="T128" i="42"/>
  <c r="T126" i="42"/>
  <c r="T124" i="42"/>
  <c r="T133" i="42"/>
  <c r="T127" i="42"/>
  <c r="S134" i="42"/>
  <c r="S132" i="42"/>
  <c r="S130" i="42"/>
  <c r="S128" i="42"/>
  <c r="S126" i="42"/>
  <c r="S124" i="42"/>
  <c r="I30" i="42" s="1"/>
  <c r="T131" i="42"/>
  <c r="T125" i="42"/>
  <c r="S134" i="3"/>
  <c r="T133" i="3"/>
  <c r="T131" i="3"/>
  <c r="T129" i="3"/>
  <c r="T127" i="3"/>
  <c r="T125" i="3"/>
  <c r="T123" i="3"/>
  <c r="T132" i="3"/>
  <c r="T124" i="3"/>
  <c r="S133" i="3"/>
  <c r="S131" i="3"/>
  <c r="I9" i="3"/>
  <c r="T134" i="3"/>
  <c r="T130" i="3"/>
  <c r="T126" i="3"/>
  <c r="S132" i="3"/>
  <c r="S130" i="3"/>
  <c r="L134" i="29"/>
  <c r="L132" i="29"/>
  <c r="L130" i="29"/>
  <c r="L128" i="29"/>
  <c r="L126" i="29"/>
  <c r="L124" i="29"/>
  <c r="L122" i="29"/>
  <c r="L120" i="29"/>
  <c r="L118" i="29"/>
  <c r="L116" i="29"/>
  <c r="L114" i="29"/>
  <c r="L112" i="29"/>
  <c r="L110" i="29"/>
  <c r="L108" i="29"/>
  <c r="L106" i="29"/>
  <c r="L104" i="29"/>
  <c r="L98" i="29"/>
  <c r="L96" i="29"/>
  <c r="L94" i="29"/>
  <c r="G62" i="24" s="1"/>
  <c r="K134" i="29"/>
  <c r="K132" i="29"/>
  <c r="K130" i="29"/>
  <c r="K128" i="29"/>
  <c r="K126" i="29"/>
  <c r="K124" i="29"/>
  <c r="K122" i="29"/>
  <c r="K120" i="29"/>
  <c r="K118" i="29"/>
  <c r="K116" i="29"/>
  <c r="K114" i="29"/>
  <c r="K112" i="29"/>
  <c r="K110" i="29"/>
  <c r="K108" i="29"/>
  <c r="K106" i="29"/>
  <c r="K104" i="29"/>
  <c r="G12" i="29" s="1"/>
  <c r="K98" i="29"/>
  <c r="G11" i="29" s="1"/>
  <c r="K96" i="29"/>
  <c r="G9" i="29" s="1"/>
  <c r="K94" i="29"/>
  <c r="L133" i="29"/>
  <c r="L131" i="29"/>
  <c r="L129" i="29"/>
  <c r="L127" i="29"/>
  <c r="L125" i="29"/>
  <c r="L121" i="29"/>
  <c r="L119" i="29"/>
  <c r="L117" i="29"/>
  <c r="L115" i="29"/>
  <c r="K131" i="29"/>
  <c r="G7" i="29"/>
  <c r="K115" i="29"/>
  <c r="K111" i="29"/>
  <c r="K107" i="29"/>
  <c r="K103" i="29"/>
  <c r="K95" i="29"/>
  <c r="G8" i="29" s="1"/>
  <c r="K125" i="29"/>
  <c r="L107" i="29"/>
  <c r="K129" i="29"/>
  <c r="K121" i="29"/>
  <c r="L113" i="29"/>
  <c r="L109" i="29"/>
  <c r="L105" i="29"/>
  <c r="L97" i="29"/>
  <c r="G78" i="24" s="1"/>
  <c r="K117" i="29"/>
  <c r="L95" i="29"/>
  <c r="K127" i="29"/>
  <c r="K119" i="29"/>
  <c r="K113" i="29"/>
  <c r="K109" i="29"/>
  <c r="K105" i="29"/>
  <c r="K97" i="29"/>
  <c r="G10" i="29" s="1"/>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P106" i="29"/>
  <c r="P96" i="29"/>
  <c r="O134" i="29"/>
  <c r="O132" i="29"/>
  <c r="H13" i="29"/>
  <c r="H11" i="29"/>
  <c r="O122" i="29"/>
  <c r="O120" i="29"/>
  <c r="O118" i="29"/>
  <c r="O116" i="29"/>
  <c r="O114" i="29"/>
  <c r="H12" i="29" s="1"/>
  <c r="O106" i="29"/>
  <c r="H6" i="29" s="1"/>
  <c r="O96" i="29"/>
  <c r="H10" i="29" s="1"/>
  <c r="P133" i="29"/>
  <c r="P121" i="29"/>
  <c r="P119" i="29"/>
  <c r="P117" i="29"/>
  <c r="P105" i="29"/>
  <c r="P103" i="29"/>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50"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63" i="24" s="1"/>
  <c r="X95" i="29"/>
  <c r="J62" i="24" s="1"/>
  <c r="X93" i="29"/>
  <c r="J68"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P124" i="40"/>
  <c r="O134" i="40"/>
  <c r="O132" i="40"/>
  <c r="O130" i="40"/>
  <c r="O128" i="40"/>
  <c r="H18" i="40"/>
  <c r="O124" i="40"/>
  <c r="P133" i="40"/>
  <c r="P131" i="40"/>
  <c r="P129" i="40"/>
  <c r="P127" i="40"/>
  <c r="P125" i="40"/>
  <c r="P123" i="40"/>
  <c r="O133" i="40"/>
  <c r="O131" i="40"/>
  <c r="O129" i="40"/>
  <c r="O127" i="40"/>
  <c r="O125" i="40"/>
  <c r="O123" i="40"/>
  <c r="S133" i="7"/>
  <c r="S131" i="7"/>
  <c r="S129" i="7"/>
  <c r="S126" i="7"/>
  <c r="S123" i="7"/>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6"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H30" i="3"/>
  <c r="H25" i="3"/>
  <c r="H33" i="9"/>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C134" i="5"/>
  <c r="C132" i="5"/>
  <c r="E15" i="5"/>
  <c r="E8" i="5"/>
  <c r="D133" i="5"/>
  <c r="C133"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F10" i="40"/>
  <c r="W97" i="7"/>
  <c r="J6" i="7" s="1"/>
  <c r="W101" i="7"/>
  <c r="X101" i="7"/>
  <c r="K106" i="41"/>
  <c r="W96" i="41"/>
  <c r="K100" i="41"/>
  <c r="G106" i="41"/>
  <c r="X95" i="33"/>
  <c r="W98" i="33"/>
  <c r="J6" i="33" s="1"/>
  <c r="W94" i="33"/>
  <c r="J11" i="33" s="1"/>
  <c r="W99" i="9"/>
  <c r="W104" i="5"/>
  <c r="E8" i="40"/>
  <c r="E19" i="40"/>
  <c r="D19" i="40" s="1"/>
  <c r="O111" i="7"/>
  <c r="T104" i="42"/>
  <c r="S120" i="42"/>
  <c r="S93" i="42"/>
  <c r="S114" i="42"/>
  <c r="I22" i="42" s="1"/>
  <c r="T117" i="42"/>
  <c r="H14" i="7"/>
  <c r="O119" i="7"/>
  <c r="P110" i="35"/>
  <c r="P120" i="35"/>
  <c r="O103" i="28"/>
  <c r="P120" i="9"/>
  <c r="O115" i="9"/>
  <c r="H37" i="5"/>
  <c r="H39" i="31"/>
  <c r="G63" i="24"/>
  <c r="G51" i="24"/>
  <c r="C9" i="6"/>
  <c r="C7" i="6"/>
  <c r="C8" i="6"/>
  <c r="C6" i="6"/>
  <c r="L94" i="33"/>
  <c r="G80" i="23" s="1"/>
  <c r="K114" i="33"/>
  <c r="G38" i="31"/>
  <c r="G22" i="42"/>
  <c r="P102" i="35"/>
  <c r="P116" i="35"/>
  <c r="P111" i="35"/>
  <c r="P117" i="35"/>
  <c r="E18" i="35"/>
  <c r="C35" i="40"/>
  <c r="C51" i="40"/>
  <c r="C67" i="40"/>
  <c r="C83" i="40"/>
  <c r="E45" i="24"/>
  <c r="O111" i="28"/>
  <c r="H17" i="28"/>
  <c r="O115" i="28"/>
  <c r="O119" i="28"/>
  <c r="O107" i="28"/>
  <c r="G22" i="24"/>
  <c r="W106" i="7"/>
  <c r="W108" i="7"/>
  <c r="W95" i="7"/>
  <c r="W111" i="7"/>
  <c r="X97" i="7"/>
  <c r="W116" i="7"/>
  <c r="W117" i="7"/>
  <c r="W105" i="7"/>
  <c r="O112" i="7"/>
  <c r="O116" i="7"/>
  <c r="H10" i="7"/>
  <c r="O103" i="7"/>
  <c r="O117" i="7"/>
  <c r="O94" i="7"/>
  <c r="O122" i="7"/>
  <c r="O106" i="7"/>
  <c r="O97" i="7"/>
  <c r="H8"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86" i="23" s="1"/>
  <c r="K106" i="33"/>
  <c r="L99" i="33"/>
  <c r="G88" i="23" s="1"/>
  <c r="L107" i="33"/>
  <c r="K115" i="33"/>
  <c r="K100" i="33"/>
  <c r="K108" i="33"/>
  <c r="L100" i="33"/>
  <c r="L108" i="33"/>
  <c r="K116" i="33"/>
  <c r="K117" i="33"/>
  <c r="K102" i="33"/>
  <c r="K110" i="33"/>
  <c r="L96" i="33"/>
  <c r="G82" i="23" s="1"/>
  <c r="L103" i="33"/>
  <c r="L111" i="33"/>
  <c r="K104" i="33"/>
  <c r="K112" i="33"/>
  <c r="L112" i="33"/>
  <c r="I16" i="9"/>
  <c r="O121" i="9"/>
  <c r="O104" i="9"/>
  <c r="H10" i="9" s="1"/>
  <c r="P104" i="9"/>
  <c r="P109" i="9"/>
  <c r="W120" i="5"/>
  <c r="W108" i="5"/>
  <c r="J14" i="5" s="1"/>
  <c r="W109" i="5"/>
  <c r="W93" i="5"/>
  <c r="W112" i="5"/>
  <c r="W116" i="5"/>
  <c r="W117" i="5"/>
  <c r="T93" i="42"/>
  <c r="S117" i="42"/>
  <c r="I14" i="42" s="1"/>
  <c r="T120" i="42"/>
  <c r="I11" i="42"/>
  <c r="S111" i="42"/>
  <c r="T111" i="42"/>
  <c r="I15" i="42"/>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12"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2" i="40"/>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21" i="40"/>
  <c r="C37" i="40"/>
  <c r="C53" i="40"/>
  <c r="C69" i="40"/>
  <c r="C34" i="28"/>
  <c r="C38" i="28"/>
  <c r="C40" i="28"/>
  <c r="C42" i="28"/>
  <c r="C44" i="28"/>
  <c r="C46" i="28"/>
  <c r="C48" i="28"/>
  <c r="C54" i="28"/>
  <c r="C56" i="28"/>
  <c r="C58" i="28"/>
  <c r="C60" i="28"/>
  <c r="C62" i="28"/>
  <c r="C64" i="28"/>
  <c r="C70" i="28"/>
  <c r="C72" i="28"/>
  <c r="C74" i="28"/>
  <c r="C76" i="28"/>
  <c r="C78" i="28"/>
  <c r="C80" i="28"/>
  <c r="C20" i="33"/>
  <c r="C31" i="29"/>
  <c r="C23" i="42"/>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16" i="7"/>
  <c r="C54" i="7"/>
  <c r="C70" i="7"/>
  <c r="C36" i="33"/>
  <c r="C52" i="33"/>
  <c r="C68" i="33"/>
  <c r="C84" i="33"/>
  <c r="C17" i="41"/>
  <c r="C19" i="41"/>
  <c r="C33" i="41"/>
  <c r="C35" i="41"/>
  <c r="C49" i="41"/>
  <c r="C51" i="41"/>
  <c r="C65" i="41"/>
  <c r="C67" i="41"/>
  <c r="C81" i="41"/>
  <c r="C83" i="41"/>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24"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2" i="7"/>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88" i="24"/>
  <c r="G238" i="24"/>
  <c r="J172" i="24"/>
  <c r="J190" i="24"/>
  <c r="F106" i="24"/>
  <c r="I28" i="24"/>
  <c r="I239" i="24"/>
  <c r="I254" i="24"/>
  <c r="E263" i="24"/>
  <c r="G276" i="24"/>
  <c r="C69" i="29"/>
  <c r="C53" i="29"/>
  <c r="C37" i="29"/>
  <c r="C21" i="29"/>
  <c r="I271" i="24"/>
  <c r="C83" i="29"/>
  <c r="C67" i="29"/>
  <c r="C51" i="29"/>
  <c r="C35" i="29"/>
  <c r="C19" i="29"/>
  <c r="C84" i="29"/>
  <c r="C52" i="29"/>
  <c r="C65" i="29"/>
  <c r="C49" i="29"/>
  <c r="C33" i="29"/>
  <c r="C17" i="29"/>
  <c r="F276" i="24"/>
  <c r="G294" i="24"/>
  <c r="C78" i="29"/>
  <c r="C62" i="29"/>
  <c r="C46" i="29"/>
  <c r="C30" i="29"/>
  <c r="C14" i="29"/>
  <c r="I295" i="24"/>
  <c r="C77" i="29"/>
  <c r="C61" i="29"/>
  <c r="C45" i="29"/>
  <c r="C29" i="29"/>
  <c r="J299" i="24"/>
  <c r="C76" i="29"/>
  <c r="C60" i="29"/>
  <c r="C44" i="29"/>
  <c r="C28" i="29"/>
  <c r="C75" i="29"/>
  <c r="C59" i="29"/>
  <c r="C43" i="29"/>
  <c r="C27" i="29"/>
  <c r="C74" i="29"/>
  <c r="C58" i="29"/>
  <c r="C42" i="29"/>
  <c r="C26" i="29"/>
  <c r="C73" i="29"/>
  <c r="C57" i="29"/>
  <c r="C41" i="29"/>
  <c r="C25" i="29"/>
  <c r="C72" i="29"/>
  <c r="C56" i="29"/>
  <c r="C40" i="29"/>
  <c r="C24" i="29"/>
  <c r="C71" i="29"/>
  <c r="C55" i="29"/>
  <c r="C39" i="29"/>
  <c r="C23" i="29"/>
  <c r="G270" i="24"/>
  <c r="J313" i="24"/>
  <c r="E298" i="24"/>
  <c r="J275" i="24"/>
  <c r="F298" i="24"/>
  <c r="I303" i="24"/>
  <c r="G302" i="24"/>
  <c r="E280" i="24"/>
  <c r="I281" i="24"/>
  <c r="J307" i="24"/>
  <c r="G88" i="24"/>
  <c r="J281" i="24"/>
  <c r="F68" i="24"/>
  <c r="I94" i="24"/>
  <c r="F284" i="24"/>
  <c r="F308" i="24"/>
  <c r="G68" i="24"/>
  <c r="E266" i="24"/>
  <c r="E290" i="24"/>
  <c r="G308" i="24"/>
  <c r="F266" i="24"/>
  <c r="J267" i="24"/>
  <c r="E312" i="24"/>
  <c r="I313" i="24"/>
  <c r="E11" i="35"/>
  <c r="P105" i="35"/>
  <c r="P112" i="35"/>
  <c r="P118" i="35"/>
  <c r="P100" i="35"/>
  <c r="P106" i="35"/>
  <c r="P101" i="35"/>
  <c r="P107" i="35"/>
  <c r="P119" i="35"/>
  <c r="P113" i="35"/>
  <c r="I23" i="35"/>
  <c r="P108" i="35"/>
  <c r="P114" i="35"/>
  <c r="E253" i="24"/>
  <c r="P109" i="35"/>
  <c r="P115" i="35"/>
  <c r="P121" i="35"/>
  <c r="J254" i="24"/>
  <c r="I14" i="35"/>
  <c r="P97" i="35"/>
  <c r="P103" i="35"/>
  <c r="P122" i="35"/>
  <c r="F257" i="24"/>
  <c r="F234" i="24"/>
  <c r="E240" i="24"/>
  <c r="J243" i="24"/>
  <c r="F20" i="40"/>
  <c r="G16" i="40"/>
  <c r="G30" i="24"/>
  <c r="G77" i="24"/>
  <c r="F244" i="24"/>
  <c r="G12" i="40"/>
  <c r="G244" i="24"/>
  <c r="E67" i="24"/>
  <c r="F67" i="24"/>
  <c r="G40" i="24"/>
  <c r="E234" i="24"/>
  <c r="J107" i="24"/>
  <c r="E106" i="24"/>
  <c r="G227" i="24"/>
  <c r="G21" i="28"/>
  <c r="P103" i="28"/>
  <c r="P107" i="28"/>
  <c r="P111" i="28"/>
  <c r="P115" i="28"/>
  <c r="P119" i="28"/>
  <c r="P104" i="28"/>
  <c r="P108" i="28"/>
  <c r="P112" i="28"/>
  <c r="P116" i="28"/>
  <c r="P120" i="28"/>
  <c r="H9" i="28"/>
  <c r="G82" i="24"/>
  <c r="J218" i="24"/>
  <c r="O116" i="28"/>
  <c r="H16" i="28"/>
  <c r="O105" i="28"/>
  <c r="O109" i="28"/>
  <c r="O113" i="28"/>
  <c r="O117" i="28"/>
  <c r="O121" i="28"/>
  <c r="I222" i="24"/>
  <c r="O104" i="28"/>
  <c r="O112" i="28"/>
  <c r="O120" i="28"/>
  <c r="G18" i="28"/>
  <c r="P105" i="28"/>
  <c r="G221" i="24"/>
  <c r="O93" i="28"/>
  <c r="P113" i="28"/>
  <c r="P93" i="28"/>
  <c r="H10" i="28"/>
  <c r="O106" i="28"/>
  <c r="O110" i="28"/>
  <c r="O114" i="28"/>
  <c r="O118" i="28"/>
  <c r="O122" i="28"/>
  <c r="E223" i="24"/>
  <c r="H22" i="28"/>
  <c r="O99" i="28"/>
  <c r="H11" i="28" s="1"/>
  <c r="P106" i="28"/>
  <c r="P110" i="28"/>
  <c r="P114" i="28"/>
  <c r="P118" i="28"/>
  <c r="P122" i="28"/>
  <c r="J226" i="24"/>
  <c r="P109" i="28"/>
  <c r="P121" i="28"/>
  <c r="P99" i="28"/>
  <c r="O108" i="28"/>
  <c r="P117" i="28"/>
  <c r="G17" i="28"/>
  <c r="G34" i="24"/>
  <c r="G69" i="24"/>
  <c r="F227" i="24"/>
  <c r="F209" i="24"/>
  <c r="J206" i="24"/>
  <c r="W94" i="7"/>
  <c r="O107" i="7"/>
  <c r="W112" i="7"/>
  <c r="X94" i="7"/>
  <c r="W98" i="7"/>
  <c r="J18" i="7" s="1"/>
  <c r="W102" i="7"/>
  <c r="W107" i="7"/>
  <c r="O118" i="7"/>
  <c r="X98" i="7"/>
  <c r="X102" i="7"/>
  <c r="O113" i="7"/>
  <c r="W118" i="7"/>
  <c r="O108" i="7"/>
  <c r="W113" i="7"/>
  <c r="X95" i="7"/>
  <c r="W99" i="7"/>
  <c r="W103" i="7"/>
  <c r="O114" i="7"/>
  <c r="W119" i="7"/>
  <c r="X99" i="7"/>
  <c r="O109" i="7"/>
  <c r="W114" i="7"/>
  <c r="O104" i="7"/>
  <c r="W109" i="7"/>
  <c r="O120" i="7"/>
  <c r="J200" i="24"/>
  <c r="W96" i="7"/>
  <c r="H18" i="7"/>
  <c r="W104" i="7"/>
  <c r="O115" i="7"/>
  <c r="W120" i="7"/>
  <c r="E205" i="24"/>
  <c r="D205" i="24" s="1"/>
  <c r="I206" i="24"/>
  <c r="X96" i="7"/>
  <c r="W100" i="7"/>
  <c r="J10" i="7" s="1"/>
  <c r="O110" i="7"/>
  <c r="W115" i="7"/>
  <c r="F201" i="24"/>
  <c r="X100" i="7"/>
  <c r="O105" i="7"/>
  <c r="W110" i="7"/>
  <c r="O121" i="7"/>
  <c r="G201" i="24"/>
  <c r="J173" i="24"/>
  <c r="K93" i="41"/>
  <c r="G95" i="41"/>
  <c r="T96" i="41"/>
  <c r="P98" i="41"/>
  <c r="L100" i="41"/>
  <c r="H102" i="41"/>
  <c r="H104" i="41"/>
  <c r="H106" i="41"/>
  <c r="L108" i="41"/>
  <c r="L111" i="41"/>
  <c r="O114" i="41"/>
  <c r="G118" i="41"/>
  <c r="H121" i="41"/>
  <c r="I190" i="24"/>
  <c r="O93" i="41"/>
  <c r="K95" i="41"/>
  <c r="G97" i="41"/>
  <c r="T98" i="41"/>
  <c r="P100" i="41"/>
  <c r="L102" i="41"/>
  <c r="L104" i="41"/>
  <c r="L106" i="41"/>
  <c r="S108" i="41"/>
  <c r="G112" i="41"/>
  <c r="H115" i="41"/>
  <c r="K118" i="41"/>
  <c r="L121" i="41"/>
  <c r="G163" i="24"/>
  <c r="G176" i="24"/>
  <c r="F192" i="24"/>
  <c r="P93" i="41"/>
  <c r="L95" i="41"/>
  <c r="H97" i="41"/>
  <c r="W98" i="41"/>
  <c r="S100" i="41"/>
  <c r="O102" i="41"/>
  <c r="O104" i="41"/>
  <c r="O106" i="41"/>
  <c r="G109" i="41"/>
  <c r="H112" i="41"/>
  <c r="K115" i="41"/>
  <c r="L118" i="41"/>
  <c r="O121" i="41"/>
  <c r="S93" i="41"/>
  <c r="O95" i="41"/>
  <c r="K97" i="41"/>
  <c r="G99" i="41"/>
  <c r="T100" i="41"/>
  <c r="P102" i="41"/>
  <c r="P104" i="41"/>
  <c r="P106" i="41"/>
  <c r="H109" i="41"/>
  <c r="K112" i="41"/>
  <c r="L115" i="41"/>
  <c r="O118" i="41"/>
  <c r="G122" i="41"/>
  <c r="T93" i="41"/>
  <c r="P95" i="41"/>
  <c r="L97" i="41"/>
  <c r="H99" i="41"/>
  <c r="W100" i="41"/>
  <c r="S102" i="41"/>
  <c r="S104" i="41"/>
  <c r="S106" i="41"/>
  <c r="K109" i="41"/>
  <c r="L112" i="41"/>
  <c r="O115" i="41"/>
  <c r="G119" i="41"/>
  <c r="H122" i="41"/>
  <c r="I178" i="24"/>
  <c r="W93" i="41"/>
  <c r="S95" i="41"/>
  <c r="O97" i="41"/>
  <c r="K99" i="41"/>
  <c r="G101" i="41"/>
  <c r="T102" i="41"/>
  <c r="T104" i="41"/>
  <c r="G107" i="41"/>
  <c r="L109" i="41"/>
  <c r="O112" i="41"/>
  <c r="G116" i="41"/>
  <c r="H119" i="41"/>
  <c r="K122" i="41"/>
  <c r="G165" i="24"/>
  <c r="G179" i="24"/>
  <c r="G94" i="41"/>
  <c r="T95" i="41"/>
  <c r="P97" i="41"/>
  <c r="L99" i="41"/>
  <c r="H101" i="41"/>
  <c r="G103" i="41"/>
  <c r="G105" i="41"/>
  <c r="H107" i="41"/>
  <c r="O109" i="41"/>
  <c r="G113" i="41"/>
  <c r="H116" i="41"/>
  <c r="K119" i="41"/>
  <c r="L122" i="41"/>
  <c r="I179" i="24"/>
  <c r="H94" i="41"/>
  <c r="W95" i="41"/>
  <c r="S97" i="41"/>
  <c r="O99" i="41"/>
  <c r="K101" i="41"/>
  <c r="H103" i="41"/>
  <c r="H105" i="41"/>
  <c r="K107" i="41"/>
  <c r="G110" i="41"/>
  <c r="H113" i="41"/>
  <c r="K116" i="41"/>
  <c r="L119" i="41"/>
  <c r="O122" i="41"/>
  <c r="E167" i="24"/>
  <c r="E182" i="24"/>
  <c r="K94" i="41"/>
  <c r="G96" i="41"/>
  <c r="T97" i="41"/>
  <c r="P99" i="41"/>
  <c r="L101" i="41"/>
  <c r="K103" i="41"/>
  <c r="K105" i="41"/>
  <c r="L107" i="41"/>
  <c r="H110" i="41"/>
  <c r="K113" i="41"/>
  <c r="L116" i="41"/>
  <c r="O119" i="41"/>
  <c r="G167" i="24"/>
  <c r="F182" i="24"/>
  <c r="L94" i="41"/>
  <c r="H96" i="41"/>
  <c r="W97" i="41"/>
  <c r="S99" i="41"/>
  <c r="O101" i="41"/>
  <c r="L103" i="41"/>
  <c r="L105" i="41"/>
  <c r="O107" i="41"/>
  <c r="K110" i="41"/>
  <c r="L113" i="41"/>
  <c r="O116" i="41"/>
  <c r="G120" i="41"/>
  <c r="I182" i="24"/>
  <c r="O94" i="41"/>
  <c r="K96" i="41"/>
  <c r="G98" i="41"/>
  <c r="T99" i="41"/>
  <c r="P101" i="41"/>
  <c r="O103" i="41"/>
  <c r="O105" i="41"/>
  <c r="P107" i="41"/>
  <c r="L110" i="41"/>
  <c r="O113" i="41"/>
  <c r="G117" i="41"/>
  <c r="H120" i="41"/>
  <c r="E168" i="24"/>
  <c r="J182" i="24"/>
  <c r="P94" i="41"/>
  <c r="L96" i="41"/>
  <c r="H98" i="41"/>
  <c r="W99" i="41"/>
  <c r="S101" i="41"/>
  <c r="P103" i="41"/>
  <c r="P105" i="41"/>
  <c r="S107" i="41"/>
  <c r="O110" i="41"/>
  <c r="G114" i="41"/>
  <c r="H117" i="41"/>
  <c r="K120" i="41"/>
  <c r="G186" i="24"/>
  <c r="S94" i="41"/>
  <c r="O96" i="41"/>
  <c r="K98" i="41"/>
  <c r="G100" i="41"/>
  <c r="T101" i="41"/>
  <c r="S103" i="41"/>
  <c r="S105" i="41"/>
  <c r="G108" i="41"/>
  <c r="G111" i="41"/>
  <c r="H114" i="41"/>
  <c r="K117" i="41"/>
  <c r="L120" i="41"/>
  <c r="G93" i="41"/>
  <c r="T94" i="41"/>
  <c r="P96" i="41"/>
  <c r="L98" i="41"/>
  <c r="H100" i="41"/>
  <c r="W101" i="41"/>
  <c r="T103" i="41"/>
  <c r="T105" i="41"/>
  <c r="H108" i="41"/>
  <c r="H111" i="41"/>
  <c r="K114" i="41"/>
  <c r="L117" i="41"/>
  <c r="O120" i="41"/>
  <c r="I172" i="24"/>
  <c r="I111" i="24"/>
  <c r="J111" i="24"/>
  <c r="F112" i="24"/>
  <c r="G115" i="24"/>
  <c r="G126" i="24"/>
  <c r="I98" i="23"/>
  <c r="K96" i="33"/>
  <c r="K99" i="33"/>
  <c r="G12" i="33" s="1"/>
  <c r="K103" i="33"/>
  <c r="K107" i="33"/>
  <c r="K111" i="33"/>
  <c r="K121" i="33"/>
  <c r="J97" i="23"/>
  <c r="X93" i="33"/>
  <c r="T96" i="33"/>
  <c r="T99" i="33"/>
  <c r="I86"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79" i="23" s="1"/>
  <c r="K98" i="33"/>
  <c r="T101" i="33"/>
  <c r="T105" i="33"/>
  <c r="T109" i="33"/>
  <c r="T113" i="33"/>
  <c r="K119" i="33"/>
  <c r="T95" i="33"/>
  <c r="S98" i="33"/>
  <c r="L102" i="33"/>
  <c r="L106" i="33"/>
  <c r="L110" i="33"/>
  <c r="S114" i="33"/>
  <c r="T119" i="33"/>
  <c r="T98" i="33"/>
  <c r="S102" i="33"/>
  <c r="S106" i="33"/>
  <c r="S110" i="33"/>
  <c r="T114" i="33"/>
  <c r="K120" i="33"/>
  <c r="P102" i="9"/>
  <c r="H64" i="23" s="1"/>
  <c r="O113" i="9"/>
  <c r="P118" i="9"/>
  <c r="W94" i="9"/>
  <c r="J20" i="9" s="1"/>
  <c r="W98" i="9"/>
  <c r="J12" i="9" s="1"/>
  <c r="P103" i="9"/>
  <c r="H63" i="23" s="1"/>
  <c r="O114" i="9"/>
  <c r="P119" i="9"/>
  <c r="O109" i="9"/>
  <c r="P114" i="9"/>
  <c r="O120" i="9"/>
  <c r="P115" i="9"/>
  <c r="O100" i="9"/>
  <c r="H11" i="9" s="1"/>
  <c r="H34" i="23"/>
  <c r="P100" i="9"/>
  <c r="H41" i="23" s="1"/>
  <c r="P105" i="9"/>
  <c r="O116" i="9"/>
  <c r="I15" i="9"/>
  <c r="O111" i="9"/>
  <c r="P116" i="9"/>
  <c r="P110" i="9"/>
  <c r="W100" i="9"/>
  <c r="O106" i="9"/>
  <c r="H18" i="9" s="1"/>
  <c r="P111" i="9"/>
  <c r="O110" i="9"/>
  <c r="O122" i="9"/>
  <c r="H20" i="9"/>
  <c r="P106" i="9"/>
  <c r="O117" i="9"/>
  <c r="H12" i="9"/>
  <c r="O112" i="9"/>
  <c r="P117" i="9"/>
  <c r="H15" i="9"/>
  <c r="O107" i="9"/>
  <c r="P112" i="9"/>
  <c r="I32" i="23"/>
  <c r="W93" i="9"/>
  <c r="J18" i="9" s="1"/>
  <c r="W97" i="9"/>
  <c r="O102" i="9"/>
  <c r="H35" i="9" s="1"/>
  <c r="P107" i="9"/>
  <c r="H32" i="23" s="1"/>
  <c r="O118" i="9"/>
  <c r="P113" i="9"/>
  <c r="H60" i="23"/>
  <c r="O105" i="9"/>
  <c r="H8" i="9" s="1"/>
  <c r="O103" i="9"/>
  <c r="H24" i="9" s="1"/>
  <c r="O119" i="9"/>
  <c r="H59" i="23"/>
  <c r="W95" i="5"/>
  <c r="J24" i="5" s="1"/>
  <c r="W111" i="5"/>
  <c r="W119" i="5"/>
  <c r="W114" i="5"/>
  <c r="W122" i="5"/>
  <c r="H16" i="23"/>
  <c r="H50" i="23"/>
  <c r="J6" i="5"/>
  <c r="W107" i="5"/>
  <c r="J8" i="5" s="1"/>
  <c r="W115" i="5"/>
  <c r="H54" i="23"/>
  <c r="J54" i="23"/>
  <c r="J12" i="5"/>
  <c r="J11" i="5"/>
  <c r="W110" i="5"/>
  <c r="W118" i="5"/>
  <c r="W97" i="5"/>
  <c r="J23" i="5" s="1"/>
  <c r="W105" i="5"/>
  <c r="W113" i="5"/>
  <c r="W121" i="5"/>
  <c r="I26" i="42"/>
  <c r="G33" i="31"/>
  <c r="T106" i="42"/>
  <c r="S104" i="42"/>
  <c r="I15" i="31"/>
  <c r="H38" i="42"/>
  <c r="T114" i="42"/>
  <c r="G7" i="31"/>
  <c r="H25" i="31"/>
  <c r="G20" i="42"/>
  <c r="S105" i="42"/>
  <c r="S121" i="42"/>
  <c r="T105" i="42"/>
  <c r="I35" i="31" s="1"/>
  <c r="S118" i="42"/>
  <c r="I18" i="42" s="1"/>
  <c r="T121" i="42"/>
  <c r="H15" i="42"/>
  <c r="I24" i="42"/>
  <c r="S115" i="42"/>
  <c r="I25" i="42" s="1"/>
  <c r="T118" i="42"/>
  <c r="S94" i="42"/>
  <c r="I9" i="42" s="1"/>
  <c r="H21" i="31"/>
  <c r="I29" i="31"/>
  <c r="S110" i="42"/>
  <c r="T115" i="42"/>
  <c r="T94" i="42"/>
  <c r="I31" i="31" s="1"/>
  <c r="G26" i="42"/>
  <c r="G37" i="31"/>
  <c r="T110" i="42"/>
  <c r="I20" i="42"/>
  <c r="S122" i="42"/>
  <c r="S99" i="42"/>
  <c r="I13" i="42" s="1"/>
  <c r="S119" i="42"/>
  <c r="T122" i="42"/>
  <c r="T99" i="42"/>
  <c r="I19" i="31" s="1"/>
  <c r="S106" i="42"/>
  <c r="T119" i="42"/>
  <c r="T110" i="3"/>
  <c r="G27" i="31"/>
  <c r="J23" i="3"/>
  <c r="I170" i="24"/>
  <c r="J199" i="24"/>
  <c r="I199" i="24"/>
  <c r="G218" i="24"/>
  <c r="F218" i="24"/>
  <c r="E218" i="24"/>
  <c r="J230" i="24"/>
  <c r="I230" i="24"/>
  <c r="J263" i="24"/>
  <c r="I263" i="24"/>
  <c r="J306" i="24"/>
  <c r="I306" i="24"/>
  <c r="J290" i="24"/>
  <c r="I290" i="24"/>
  <c r="J274" i="24"/>
  <c r="I274" i="24"/>
  <c r="I57" i="24"/>
  <c r="I62" i="24"/>
  <c r="G156" i="24"/>
  <c r="J162" i="24"/>
  <c r="J164" i="24"/>
  <c r="I175" i="24"/>
  <c r="G178" i="24"/>
  <c r="F186" i="24"/>
  <c r="J194" i="24"/>
  <c r="I200" i="24"/>
  <c r="E209" i="24"/>
  <c r="J118" i="24"/>
  <c r="I226" i="24"/>
  <c r="E77" i="24"/>
  <c r="I243" i="24"/>
  <c r="E257" i="24"/>
  <c r="D257" i="24" s="1"/>
  <c r="I275" i="24"/>
  <c r="E284" i="24"/>
  <c r="I307" i="24"/>
  <c r="F8" i="24"/>
  <c r="G289" i="24"/>
  <c r="F289" i="24"/>
  <c r="E289" i="24"/>
  <c r="G273" i="24"/>
  <c r="F273" i="24"/>
  <c r="E273" i="24"/>
  <c r="E217" i="24"/>
  <c r="J213" i="24"/>
  <c r="I213" i="24"/>
  <c r="G216" i="24"/>
  <c r="F216" i="24"/>
  <c r="E216" i="24"/>
  <c r="D216" i="24" s="1"/>
  <c r="I13" i="24"/>
  <c r="J261" i="24"/>
  <c r="I261" i="24"/>
  <c r="J108" i="24"/>
  <c r="F217" i="24"/>
  <c r="J289" i="24"/>
  <c r="F173" i="24"/>
  <c r="E173" i="24"/>
  <c r="D173" i="24" s="1"/>
  <c r="J195" i="24"/>
  <c r="I195" i="24"/>
  <c r="G195" i="24"/>
  <c r="F195" i="24"/>
  <c r="E195" i="24"/>
  <c r="G212" i="24"/>
  <c r="F212" i="24"/>
  <c r="E212" i="24"/>
  <c r="D212" i="24" s="1"/>
  <c r="J215" i="24"/>
  <c r="I215" i="24"/>
  <c r="G233" i="24"/>
  <c r="F233" i="24"/>
  <c r="E233" i="24"/>
  <c r="G260" i="24"/>
  <c r="F260" i="24"/>
  <c r="E260" i="24"/>
  <c r="D260" i="24" s="1"/>
  <c r="G303" i="24"/>
  <c r="F303" i="24"/>
  <c r="E303" i="24"/>
  <c r="G287" i="24"/>
  <c r="F287" i="24"/>
  <c r="E287" i="24"/>
  <c r="G271" i="24"/>
  <c r="F271" i="24"/>
  <c r="E271" i="24"/>
  <c r="G142" i="24"/>
  <c r="G150" i="24"/>
  <c r="E163" i="24"/>
  <c r="E165" i="24"/>
  <c r="I167" i="24"/>
  <c r="F170" i="24"/>
  <c r="E176" i="24"/>
  <c r="D176" i="24" s="1"/>
  <c r="J178" i="24"/>
  <c r="G182" i="24"/>
  <c r="I186" i="24"/>
  <c r="F196" i="24"/>
  <c r="F205" i="24"/>
  <c r="I210" i="24"/>
  <c r="E119" i="24"/>
  <c r="J222" i="24"/>
  <c r="E230" i="24"/>
  <c r="J239" i="24"/>
  <c r="F253" i="24"/>
  <c r="I258" i="24"/>
  <c r="E88" i="24"/>
  <c r="J271" i="24"/>
  <c r="F280" i="24"/>
  <c r="I285" i="24"/>
  <c r="E294" i="24"/>
  <c r="J303" i="24"/>
  <c r="F312" i="24"/>
  <c r="G305" i="24"/>
  <c r="F305" i="24"/>
  <c r="E305" i="24"/>
  <c r="I262" i="24"/>
  <c r="I289" i="24"/>
  <c r="J232" i="24"/>
  <c r="I232" i="24"/>
  <c r="J304" i="24"/>
  <c r="I304" i="24"/>
  <c r="J288" i="24"/>
  <c r="I288" i="24"/>
  <c r="J272" i="24"/>
  <c r="I272" i="24"/>
  <c r="G134" i="24"/>
  <c r="E170" i="24"/>
  <c r="E196" i="24"/>
  <c r="J262" i="24"/>
  <c r="J211" i="24"/>
  <c r="I211" i="24"/>
  <c r="G214" i="24"/>
  <c r="F214" i="24"/>
  <c r="E214" i="24"/>
  <c r="J234" i="24"/>
  <c r="I234" i="24"/>
  <c r="J259" i="24"/>
  <c r="I259" i="24"/>
  <c r="J302" i="24"/>
  <c r="I302" i="24"/>
  <c r="J286" i="24"/>
  <c r="I286" i="24"/>
  <c r="J270" i="24"/>
  <c r="I270" i="24"/>
  <c r="E109" i="24"/>
  <c r="G158" i="24"/>
  <c r="F163" i="24"/>
  <c r="F165" i="24"/>
  <c r="G170" i="24"/>
  <c r="G173" i="24"/>
  <c r="F176" i="24"/>
  <c r="J186" i="24"/>
  <c r="E192" i="24"/>
  <c r="G196" i="24"/>
  <c r="J210" i="24"/>
  <c r="F119" i="24"/>
  <c r="I218" i="24"/>
  <c r="G13" i="24"/>
  <c r="F230" i="24"/>
  <c r="J258" i="24"/>
  <c r="J285" i="24"/>
  <c r="F171" i="24"/>
  <c r="E171" i="24"/>
  <c r="G235" i="24"/>
  <c r="F235" i="24"/>
  <c r="E235" i="24"/>
  <c r="J235" i="24"/>
  <c r="F169" i="24"/>
  <c r="J191" i="24"/>
  <c r="I191" i="24"/>
  <c r="G191" i="24"/>
  <c r="F191" i="24"/>
  <c r="E191" i="24"/>
  <c r="D191" i="24" s="1"/>
  <c r="G208" i="24"/>
  <c r="F208" i="24"/>
  <c r="E208" i="24"/>
  <c r="J227" i="24"/>
  <c r="I227" i="24"/>
  <c r="J117" i="24"/>
  <c r="G45" i="24"/>
  <c r="F45" i="24"/>
  <c r="G237" i="24"/>
  <c r="F237" i="24"/>
  <c r="E237" i="24"/>
  <c r="G256" i="24"/>
  <c r="F256" i="24"/>
  <c r="E256" i="24"/>
  <c r="G299" i="24"/>
  <c r="F299" i="24"/>
  <c r="E299" i="24"/>
  <c r="G283" i="24"/>
  <c r="F283" i="24"/>
  <c r="E283" i="24"/>
  <c r="G267" i="24"/>
  <c r="F267" i="24"/>
  <c r="E267" i="24"/>
  <c r="G130" i="24"/>
  <c r="G151" i="24"/>
  <c r="I163" i="24"/>
  <c r="I165" i="24"/>
  <c r="F168" i="24"/>
  <c r="J170" i="24"/>
  <c r="I176" i="24"/>
  <c r="J179" i="24"/>
  <c r="F188" i="24"/>
  <c r="J196" i="24"/>
  <c r="I202" i="24"/>
  <c r="E211" i="24"/>
  <c r="J214" i="24"/>
  <c r="F223" i="24"/>
  <c r="I228" i="24"/>
  <c r="J231" i="24"/>
  <c r="F240" i="24"/>
  <c r="I250" i="24"/>
  <c r="E259" i="24"/>
  <c r="G263" i="24"/>
  <c r="J94" i="24"/>
  <c r="F272" i="24"/>
  <c r="I277" i="24"/>
  <c r="E286" i="24"/>
  <c r="G290" i="24"/>
  <c r="J295" i="24"/>
  <c r="F304" i="24"/>
  <c r="I309" i="24"/>
  <c r="J207" i="24"/>
  <c r="I207" i="24"/>
  <c r="E61" i="24"/>
  <c r="G226" i="24"/>
  <c r="F226" i="24"/>
  <c r="E226" i="24"/>
  <c r="G116" i="24"/>
  <c r="F116" i="24"/>
  <c r="E116" i="24"/>
  <c r="J36" i="24"/>
  <c r="J238" i="24"/>
  <c r="I238" i="24"/>
  <c r="J255" i="24"/>
  <c r="I255" i="24"/>
  <c r="J314" i="24"/>
  <c r="I314" i="24"/>
  <c r="J298" i="24"/>
  <c r="I298" i="24"/>
  <c r="J282" i="24"/>
  <c r="I282" i="24"/>
  <c r="J266" i="24"/>
  <c r="I266" i="24"/>
  <c r="G9" i="24"/>
  <c r="I68" i="24"/>
  <c r="G146" i="24"/>
  <c r="J163" i="24"/>
  <c r="J165" i="24"/>
  <c r="G168" i="24"/>
  <c r="E174" i="24"/>
  <c r="D174" i="24" s="1"/>
  <c r="J176" i="24"/>
  <c r="E184" i="24"/>
  <c r="G188" i="24"/>
  <c r="I192" i="24"/>
  <c r="J202" i="24"/>
  <c r="F211" i="24"/>
  <c r="E219" i="24"/>
  <c r="J228" i="24"/>
  <c r="F36" i="24"/>
  <c r="E236" i="24"/>
  <c r="J250" i="24"/>
  <c r="F259" i="24"/>
  <c r="I78" i="24"/>
  <c r="E268" i="24"/>
  <c r="G272" i="24"/>
  <c r="J277" i="24"/>
  <c r="F286" i="24"/>
  <c r="I291" i="24"/>
  <c r="E300" i="24"/>
  <c r="G304" i="24"/>
  <c r="J309" i="24"/>
  <c r="F167" i="24"/>
  <c r="J189" i="24"/>
  <c r="I189" i="24"/>
  <c r="G189" i="24"/>
  <c r="F189" i="24"/>
  <c r="E189" i="24"/>
  <c r="G206" i="24"/>
  <c r="F206" i="24"/>
  <c r="E206" i="24"/>
  <c r="J225" i="24"/>
  <c r="I225" i="24"/>
  <c r="J106" i="24"/>
  <c r="G55" i="24"/>
  <c r="F55" i="24"/>
  <c r="E55" i="24"/>
  <c r="G239" i="24"/>
  <c r="F239" i="24"/>
  <c r="E239" i="24"/>
  <c r="G254" i="24"/>
  <c r="F254" i="24"/>
  <c r="E254" i="24"/>
  <c r="G313" i="24"/>
  <c r="F313" i="24"/>
  <c r="E313" i="24"/>
  <c r="G297" i="24"/>
  <c r="F297" i="24"/>
  <c r="E297" i="24"/>
  <c r="D297" i="24" s="1"/>
  <c r="G281" i="24"/>
  <c r="F281" i="24"/>
  <c r="E281" i="24"/>
  <c r="G265" i="24"/>
  <c r="F265" i="24"/>
  <c r="E265" i="24"/>
  <c r="G114" i="24"/>
  <c r="I160" i="24"/>
  <c r="G171" i="24"/>
  <c r="F174" i="24"/>
  <c r="E180" i="24"/>
  <c r="F184" i="24"/>
  <c r="J192" i="24"/>
  <c r="E12" i="24"/>
  <c r="E207" i="24"/>
  <c r="G211" i="24"/>
  <c r="J116" i="24"/>
  <c r="F219" i="24"/>
  <c r="G36" i="24"/>
  <c r="J66" i="24"/>
  <c r="F236" i="24"/>
  <c r="I241" i="24"/>
  <c r="E255" i="24"/>
  <c r="G259" i="24"/>
  <c r="J78" i="24"/>
  <c r="I273" i="24"/>
  <c r="E282" i="24"/>
  <c r="G286" i="24"/>
  <c r="J291" i="24"/>
  <c r="F300" i="24"/>
  <c r="I305" i="24"/>
  <c r="E314" i="24"/>
  <c r="D314" i="24" s="1"/>
  <c r="G231" i="24"/>
  <c r="F231" i="24"/>
  <c r="E231" i="24"/>
  <c r="G210" i="24"/>
  <c r="F210" i="24"/>
  <c r="E210" i="24"/>
  <c r="G109" i="24"/>
  <c r="J268" i="24"/>
  <c r="I268" i="24"/>
  <c r="J205" i="24"/>
  <c r="I205" i="24"/>
  <c r="G224" i="24"/>
  <c r="F224" i="24"/>
  <c r="E224" i="24"/>
  <c r="G107" i="24"/>
  <c r="F107" i="24"/>
  <c r="E107" i="24"/>
  <c r="J240" i="24"/>
  <c r="I240" i="24"/>
  <c r="J253" i="24"/>
  <c r="I253" i="24"/>
  <c r="J312" i="24"/>
  <c r="I312" i="24"/>
  <c r="J296" i="24"/>
  <c r="I296" i="24"/>
  <c r="J280" i="24"/>
  <c r="I280" i="24"/>
  <c r="J264" i="24"/>
  <c r="I264" i="24"/>
  <c r="F63" i="24"/>
  <c r="G122" i="24"/>
  <c r="E131" i="24"/>
  <c r="D131" i="24" s="1"/>
  <c r="E166" i="24"/>
  <c r="I168" i="24"/>
  <c r="I171" i="24"/>
  <c r="G174" i="24"/>
  <c r="G177" i="24"/>
  <c r="F180" i="24"/>
  <c r="G184" i="24"/>
  <c r="I188" i="24"/>
  <c r="F207" i="24"/>
  <c r="I212" i="24"/>
  <c r="E215" i="24"/>
  <c r="J224" i="24"/>
  <c r="E232" i="24"/>
  <c r="F255" i="24"/>
  <c r="I260" i="24"/>
  <c r="E264" i="24"/>
  <c r="G268" i="24"/>
  <c r="J273" i="24"/>
  <c r="F282" i="24"/>
  <c r="I287" i="24"/>
  <c r="E296" i="24"/>
  <c r="J305" i="24"/>
  <c r="F314" i="24"/>
  <c r="J193" i="24"/>
  <c r="I193" i="24"/>
  <c r="G193" i="24"/>
  <c r="F193" i="24"/>
  <c r="E193" i="24"/>
  <c r="J229" i="24"/>
  <c r="I229" i="24"/>
  <c r="G301" i="24"/>
  <c r="F301" i="24"/>
  <c r="E301" i="24"/>
  <c r="G228" i="24"/>
  <c r="F228" i="24"/>
  <c r="E228" i="24"/>
  <c r="J77" i="24"/>
  <c r="J284" i="24"/>
  <c r="I284" i="24"/>
  <c r="J181" i="24"/>
  <c r="I181" i="24"/>
  <c r="F181" i="24"/>
  <c r="E181" i="24"/>
  <c r="J187" i="24"/>
  <c r="I187" i="24"/>
  <c r="G187" i="24"/>
  <c r="F187" i="24"/>
  <c r="E187" i="24"/>
  <c r="D187" i="24" s="1"/>
  <c r="G204" i="24"/>
  <c r="F204" i="24"/>
  <c r="E204" i="24"/>
  <c r="J223" i="24"/>
  <c r="I223" i="24"/>
  <c r="G84" i="24"/>
  <c r="F84" i="24"/>
  <c r="E84" i="24"/>
  <c r="D84" i="24" s="1"/>
  <c r="G241" i="24"/>
  <c r="F241" i="24"/>
  <c r="E241" i="24"/>
  <c r="G252" i="24"/>
  <c r="F252" i="24"/>
  <c r="E252" i="24"/>
  <c r="G311" i="24"/>
  <c r="F311" i="24"/>
  <c r="E311" i="24"/>
  <c r="G295" i="24"/>
  <c r="F295" i="24"/>
  <c r="E295" i="24"/>
  <c r="D295" i="24" s="1"/>
  <c r="G279" i="24"/>
  <c r="F279" i="24"/>
  <c r="E279" i="24"/>
  <c r="G94" i="24"/>
  <c r="F94" i="24"/>
  <c r="E94" i="24"/>
  <c r="I114" i="24"/>
  <c r="G131" i="24"/>
  <c r="G138" i="24"/>
  <c r="E147" i="24"/>
  <c r="E162" i="24"/>
  <c r="E164" i="24"/>
  <c r="D164" i="24" s="1"/>
  <c r="F166" i="24"/>
  <c r="J168" i="24"/>
  <c r="J171" i="24"/>
  <c r="I177" i="24"/>
  <c r="G180" i="24"/>
  <c r="J188" i="24"/>
  <c r="E194" i="24"/>
  <c r="E197" i="24"/>
  <c r="G207" i="24"/>
  <c r="J212" i="24"/>
  <c r="F215" i="24"/>
  <c r="I220" i="24"/>
  <c r="E229" i="24"/>
  <c r="F232" i="24"/>
  <c r="I237" i="24"/>
  <c r="G255" i="24"/>
  <c r="J260" i="24"/>
  <c r="F264" i="24"/>
  <c r="G282" i="24"/>
  <c r="J287" i="24"/>
  <c r="F296" i="24"/>
  <c r="I301" i="24"/>
  <c r="G314" i="24"/>
  <c r="J217" i="24"/>
  <c r="I217" i="24"/>
  <c r="G269" i="24"/>
  <c r="F269" i="24"/>
  <c r="E269" i="24"/>
  <c r="D269" i="24" s="1"/>
  <c r="G135" i="24"/>
  <c r="J203" i="24"/>
  <c r="I203" i="24"/>
  <c r="E25" i="24"/>
  <c r="D25" i="24" s="1"/>
  <c r="G222" i="24"/>
  <c r="F222" i="24"/>
  <c r="E222" i="24"/>
  <c r="J67" i="24"/>
  <c r="I67" i="24"/>
  <c r="J242" i="24"/>
  <c r="I242" i="24"/>
  <c r="J251" i="24"/>
  <c r="I251" i="24"/>
  <c r="J310" i="24"/>
  <c r="I310" i="24"/>
  <c r="J294" i="24"/>
  <c r="I294" i="24"/>
  <c r="J278" i="24"/>
  <c r="I278" i="24"/>
  <c r="J88" i="24"/>
  <c r="I88" i="24"/>
  <c r="G147" i="24"/>
  <c r="G154" i="24"/>
  <c r="F162" i="24"/>
  <c r="F164" i="24"/>
  <c r="G166" i="24"/>
  <c r="I174" i="24"/>
  <c r="J177" i="24"/>
  <c r="I184" i="24"/>
  <c r="F194" i="24"/>
  <c r="F203" i="24"/>
  <c r="I208" i="24"/>
  <c r="E117" i="24"/>
  <c r="G215" i="24"/>
  <c r="J220" i="24"/>
  <c r="F229" i="24"/>
  <c r="I40" i="24"/>
  <c r="E71" i="24"/>
  <c r="G232" i="24"/>
  <c r="J237" i="24"/>
  <c r="F251" i="24"/>
  <c r="I256" i="24"/>
  <c r="E50" i="24"/>
  <c r="G264" i="24"/>
  <c r="J269" i="24"/>
  <c r="F278" i="24"/>
  <c r="I283" i="24"/>
  <c r="E292" i="24"/>
  <c r="G296" i="24"/>
  <c r="J301" i="24"/>
  <c r="F310" i="24"/>
  <c r="G262" i="24"/>
  <c r="F262" i="24"/>
  <c r="E262" i="24"/>
  <c r="E135" i="24"/>
  <c r="E75" i="24"/>
  <c r="E151" i="24"/>
  <c r="G192" i="24"/>
  <c r="E272" i="24"/>
  <c r="E304" i="24"/>
  <c r="D304" i="24" s="1"/>
  <c r="F179" i="24"/>
  <c r="E179" i="24"/>
  <c r="D179" i="24" s="1"/>
  <c r="J185" i="24"/>
  <c r="I185" i="24"/>
  <c r="G185" i="24"/>
  <c r="F185" i="24"/>
  <c r="E185" i="24"/>
  <c r="G202" i="24"/>
  <c r="F202" i="24"/>
  <c r="E202" i="24"/>
  <c r="J221" i="24"/>
  <c r="I221" i="24"/>
  <c r="G66" i="24"/>
  <c r="F66" i="24"/>
  <c r="E66" i="24"/>
  <c r="G243" i="24"/>
  <c r="F243" i="24"/>
  <c r="E243" i="24"/>
  <c r="G250" i="24"/>
  <c r="F250" i="24"/>
  <c r="E250" i="24"/>
  <c r="G309" i="24"/>
  <c r="F309" i="24"/>
  <c r="E309" i="24"/>
  <c r="D309" i="24" s="1"/>
  <c r="G293" i="24"/>
  <c r="F293" i="24"/>
  <c r="E293" i="24"/>
  <c r="G277" i="24"/>
  <c r="F277" i="24"/>
  <c r="E277" i="24"/>
  <c r="G85" i="24"/>
  <c r="F85" i="24"/>
  <c r="E85" i="24"/>
  <c r="F57" i="24"/>
  <c r="F62" i="24"/>
  <c r="I63" i="24"/>
  <c r="J14" i="24"/>
  <c r="G162" i="24"/>
  <c r="G164" i="24"/>
  <c r="E169" i="24"/>
  <c r="D169" i="24" s="1"/>
  <c r="E172" i="24"/>
  <c r="J174" i="24"/>
  <c r="I180" i="24"/>
  <c r="J184" i="24"/>
  <c r="E190" i="24"/>
  <c r="G194" i="24"/>
  <c r="E199" i="24"/>
  <c r="G203" i="24"/>
  <c r="J208" i="24"/>
  <c r="F117" i="24"/>
  <c r="I216" i="24"/>
  <c r="E225" i="24"/>
  <c r="G229" i="24"/>
  <c r="J40" i="24"/>
  <c r="I233" i="24"/>
  <c r="E242" i="24"/>
  <c r="G251" i="24"/>
  <c r="J256" i="24"/>
  <c r="I265" i="24"/>
  <c r="E274" i="24"/>
  <c r="G278" i="24"/>
  <c r="J283" i="24"/>
  <c r="I297" i="24"/>
  <c r="E306" i="24"/>
  <c r="D306" i="24" s="1"/>
  <c r="G310" i="24"/>
  <c r="J257" i="24"/>
  <c r="I257" i="24"/>
  <c r="I196" i="24"/>
  <c r="J201" i="24"/>
  <c r="I201" i="24"/>
  <c r="E23" i="24"/>
  <c r="G220" i="24"/>
  <c r="F220" i="24"/>
  <c r="E220" i="24"/>
  <c r="J71" i="24"/>
  <c r="I71" i="24"/>
  <c r="J244" i="24"/>
  <c r="I244" i="24"/>
  <c r="J308" i="24"/>
  <c r="I308" i="24"/>
  <c r="J292" i="24"/>
  <c r="I292" i="24"/>
  <c r="J276" i="24"/>
  <c r="I276" i="24"/>
  <c r="I50" i="24"/>
  <c r="G57" i="24"/>
  <c r="G124" i="24"/>
  <c r="G132" i="24"/>
  <c r="I166" i="24"/>
  <c r="G169" i="24"/>
  <c r="F172" i="24"/>
  <c r="E178" i="24"/>
  <c r="J180" i="24"/>
  <c r="F190" i="24"/>
  <c r="F199" i="24"/>
  <c r="I204" i="24"/>
  <c r="E213" i="24"/>
  <c r="G117" i="24"/>
  <c r="J216" i="24"/>
  <c r="F225" i="24"/>
  <c r="E46" i="24"/>
  <c r="G71" i="24"/>
  <c r="J233" i="24"/>
  <c r="F242" i="24"/>
  <c r="I252" i="24"/>
  <c r="E261" i="24"/>
  <c r="G50" i="24"/>
  <c r="J265" i="24"/>
  <c r="F274" i="24"/>
  <c r="I279" i="24"/>
  <c r="E288" i="24"/>
  <c r="G292" i="24"/>
  <c r="J297" i="24"/>
  <c r="F306" i="24"/>
  <c r="I311" i="24"/>
  <c r="F175" i="24"/>
  <c r="E175" i="24"/>
  <c r="J119" i="24"/>
  <c r="I119" i="24"/>
  <c r="G258" i="24"/>
  <c r="F258" i="24"/>
  <c r="E258" i="24"/>
  <c r="G285" i="24"/>
  <c r="F285" i="24"/>
  <c r="E285" i="24"/>
  <c r="J209" i="24"/>
  <c r="I209" i="24"/>
  <c r="G118" i="24"/>
  <c r="F118" i="24"/>
  <c r="E118" i="24"/>
  <c r="J236" i="24"/>
  <c r="I236" i="24"/>
  <c r="J300" i="24"/>
  <c r="I300" i="24"/>
  <c r="I231" i="24"/>
  <c r="F177" i="24"/>
  <c r="E177" i="24"/>
  <c r="J183" i="24"/>
  <c r="I183" i="24"/>
  <c r="G183" i="24"/>
  <c r="F183" i="24"/>
  <c r="E183" i="24"/>
  <c r="G200" i="24"/>
  <c r="F200" i="24"/>
  <c r="E200" i="24"/>
  <c r="J219" i="24"/>
  <c r="I219" i="24"/>
  <c r="G80" i="24"/>
  <c r="F80" i="24"/>
  <c r="E80" i="24"/>
  <c r="G307" i="24"/>
  <c r="F307" i="24"/>
  <c r="E307" i="24"/>
  <c r="G291" i="24"/>
  <c r="F291" i="24"/>
  <c r="E291" i="24"/>
  <c r="D291" i="24" s="1"/>
  <c r="G275" i="24"/>
  <c r="F275" i="24"/>
  <c r="E275" i="24"/>
  <c r="F78" i="24"/>
  <c r="E78" i="24"/>
  <c r="G140" i="24"/>
  <c r="G148" i="24"/>
  <c r="J166" i="24"/>
  <c r="I169" i="24"/>
  <c r="G172" i="24"/>
  <c r="G175" i="24"/>
  <c r="F178" i="24"/>
  <c r="E186" i="24"/>
  <c r="G190" i="24"/>
  <c r="I194" i="24"/>
  <c r="G199" i="24"/>
  <c r="J204" i="24"/>
  <c r="F213" i="24"/>
  <c r="E221" i="24"/>
  <c r="D221" i="24" s="1"/>
  <c r="G225" i="24"/>
  <c r="J8" i="24"/>
  <c r="F46" i="24"/>
  <c r="I80" i="24"/>
  <c r="E238" i="24"/>
  <c r="D238" i="24" s="1"/>
  <c r="G242" i="24"/>
  <c r="J252" i="24"/>
  <c r="F261" i="24"/>
  <c r="I85" i="24"/>
  <c r="E270" i="24"/>
  <c r="G274" i="24"/>
  <c r="J279" i="24"/>
  <c r="F288" i="24"/>
  <c r="I293" i="24"/>
  <c r="E302" i="24"/>
  <c r="D302" i="24" s="1"/>
  <c r="G306" i="24"/>
  <c r="J311" i="24"/>
  <c r="J32" i="24"/>
  <c r="J72" i="24"/>
  <c r="G100" i="24"/>
  <c r="F98" i="24"/>
  <c r="J91" i="24"/>
  <c r="G98" i="24"/>
  <c r="J101" i="24"/>
  <c r="I49" i="24"/>
  <c r="I89" i="24"/>
  <c r="I90" i="24"/>
  <c r="I246" i="24"/>
  <c r="I248" i="24"/>
  <c r="J59" i="24"/>
  <c r="J44" i="24"/>
  <c r="J64" i="24"/>
  <c r="J49" i="24"/>
  <c r="J74" i="24"/>
  <c r="J89" i="24"/>
  <c r="J87" i="24"/>
  <c r="J90" i="24"/>
  <c r="J246" i="24"/>
  <c r="J248" i="24"/>
  <c r="E47" i="24"/>
  <c r="E76" i="24"/>
  <c r="E92" i="24"/>
  <c r="E93" i="24"/>
  <c r="E95" i="24"/>
  <c r="E245" i="24"/>
  <c r="E247" i="24"/>
  <c r="E249" i="24"/>
  <c r="F60" i="24"/>
  <c r="F65" i="24"/>
  <c r="F92" i="24"/>
  <c r="F93" i="24"/>
  <c r="F95" i="24"/>
  <c r="F245" i="24"/>
  <c r="F247" i="24"/>
  <c r="F249" i="24"/>
  <c r="G60" i="24"/>
  <c r="G65" i="24"/>
  <c r="G92" i="24"/>
  <c r="G93" i="24"/>
  <c r="G95" i="24"/>
  <c r="G245" i="24"/>
  <c r="G247" i="24"/>
  <c r="G249" i="24"/>
  <c r="I60" i="24"/>
  <c r="I65" i="24"/>
  <c r="I76" i="24"/>
  <c r="I92" i="24"/>
  <c r="I93" i="24"/>
  <c r="I95" i="24"/>
  <c r="I245" i="24"/>
  <c r="I247" i="24"/>
  <c r="I249" i="24"/>
  <c r="J76" i="24"/>
  <c r="J92" i="24"/>
  <c r="J93" i="24"/>
  <c r="J95" i="24"/>
  <c r="J245" i="24"/>
  <c r="J247" i="24"/>
  <c r="J249" i="24"/>
  <c r="E89" i="24"/>
  <c r="E87" i="24"/>
  <c r="D87" i="24" s="1"/>
  <c r="E90" i="24"/>
  <c r="E246" i="24"/>
  <c r="E248" i="24"/>
  <c r="F64" i="24"/>
  <c r="F74" i="24"/>
  <c r="F89" i="24"/>
  <c r="F87" i="24"/>
  <c r="F90" i="24"/>
  <c r="F246" i="24"/>
  <c r="F248" i="24"/>
  <c r="G59" i="24"/>
  <c r="G44" i="24"/>
  <c r="G64" i="24"/>
  <c r="G89" i="24"/>
  <c r="G87" i="24"/>
  <c r="G90" i="24"/>
  <c r="G246" i="24"/>
  <c r="G248" i="24"/>
  <c r="E115" i="24"/>
  <c r="E120" i="24"/>
  <c r="E122" i="24"/>
  <c r="E124" i="24"/>
  <c r="E126" i="24"/>
  <c r="E128" i="24"/>
  <c r="D128" i="24" s="1"/>
  <c r="E130" i="24"/>
  <c r="E132" i="24"/>
  <c r="E134" i="24"/>
  <c r="E136" i="24"/>
  <c r="E138" i="24"/>
  <c r="E140" i="24"/>
  <c r="E142" i="24"/>
  <c r="E144" i="24"/>
  <c r="D144" i="24" s="1"/>
  <c r="E146" i="24"/>
  <c r="E148" i="24"/>
  <c r="E150" i="24"/>
  <c r="E152" i="24"/>
  <c r="D152" i="24" s="1"/>
  <c r="E154" i="24"/>
  <c r="E156" i="24"/>
  <c r="E158" i="24"/>
  <c r="F115" i="24"/>
  <c r="F120" i="24"/>
  <c r="F122" i="24"/>
  <c r="F124" i="24"/>
  <c r="F126" i="24"/>
  <c r="F128" i="24"/>
  <c r="F130" i="24"/>
  <c r="F132" i="24"/>
  <c r="F134" i="24"/>
  <c r="F136" i="24"/>
  <c r="F138" i="24"/>
  <c r="F140" i="24"/>
  <c r="F142" i="24"/>
  <c r="F144" i="24"/>
  <c r="F146" i="24"/>
  <c r="F148" i="24"/>
  <c r="F150" i="24"/>
  <c r="F152" i="24"/>
  <c r="F154" i="24"/>
  <c r="F156" i="24"/>
  <c r="F158" i="24"/>
  <c r="G144" i="24"/>
  <c r="G120" i="24"/>
  <c r="G128" i="24"/>
  <c r="G136" i="24"/>
  <c r="G152" i="24"/>
  <c r="F110" i="24"/>
  <c r="F111" i="24"/>
  <c r="I115" i="24"/>
  <c r="I120" i="24"/>
  <c r="I122" i="24"/>
  <c r="I124" i="24"/>
  <c r="I126" i="24"/>
  <c r="I128" i="24"/>
  <c r="I130" i="24"/>
  <c r="I132" i="24"/>
  <c r="I134" i="24"/>
  <c r="I136" i="24"/>
  <c r="I138" i="24"/>
  <c r="I140" i="24"/>
  <c r="I142" i="24"/>
  <c r="I144" i="24"/>
  <c r="I146" i="24"/>
  <c r="I148" i="24"/>
  <c r="I150" i="24"/>
  <c r="I152" i="24"/>
  <c r="I154" i="24"/>
  <c r="I156" i="24"/>
  <c r="I158" i="24"/>
  <c r="G110" i="24"/>
  <c r="G111" i="24"/>
  <c r="J128" i="24"/>
  <c r="J144" i="24"/>
  <c r="J110" i="24"/>
  <c r="E121" i="24"/>
  <c r="E123" i="24"/>
  <c r="E125" i="24"/>
  <c r="D125" i="24" s="1"/>
  <c r="E127" i="24"/>
  <c r="E129" i="24"/>
  <c r="E133" i="24"/>
  <c r="E137" i="24"/>
  <c r="E139" i="24"/>
  <c r="E141" i="24"/>
  <c r="E143" i="24"/>
  <c r="E145" i="24"/>
  <c r="D145" i="24" s="1"/>
  <c r="E149" i="24"/>
  <c r="E153" i="24"/>
  <c r="E155" i="24"/>
  <c r="E157" i="24"/>
  <c r="E159" i="24"/>
  <c r="F113" i="24"/>
  <c r="F109" i="24"/>
  <c r="F121" i="24"/>
  <c r="F123" i="24"/>
  <c r="F125" i="24"/>
  <c r="F127" i="24"/>
  <c r="F129" i="24"/>
  <c r="F131" i="24"/>
  <c r="F133" i="24"/>
  <c r="F135" i="24"/>
  <c r="F137" i="24"/>
  <c r="F139" i="24"/>
  <c r="F141" i="24"/>
  <c r="F143" i="24"/>
  <c r="F145" i="24"/>
  <c r="F147" i="24"/>
  <c r="F149" i="24"/>
  <c r="F151" i="24"/>
  <c r="F153" i="24"/>
  <c r="F155" i="24"/>
  <c r="F157" i="24"/>
  <c r="F159" i="24"/>
  <c r="I110" i="24"/>
  <c r="G121" i="24"/>
  <c r="G123" i="24"/>
  <c r="G125" i="24"/>
  <c r="G127" i="24"/>
  <c r="G129" i="24"/>
  <c r="G133" i="24"/>
  <c r="G137" i="24"/>
  <c r="G139" i="24"/>
  <c r="G141" i="24"/>
  <c r="G143" i="24"/>
  <c r="G145" i="24"/>
  <c r="G149" i="24"/>
  <c r="G153" i="24"/>
  <c r="G155" i="24"/>
  <c r="G157" i="24"/>
  <c r="G159" i="24"/>
  <c r="I112" i="24"/>
  <c r="J112" i="24"/>
  <c r="I113" i="24"/>
  <c r="I109" i="24"/>
  <c r="I121" i="24"/>
  <c r="I123" i="24"/>
  <c r="I125" i="24"/>
  <c r="I127" i="24"/>
  <c r="I129" i="24"/>
  <c r="I131" i="24"/>
  <c r="I133" i="24"/>
  <c r="I135" i="24"/>
  <c r="I137" i="24"/>
  <c r="I139" i="24"/>
  <c r="I141" i="24"/>
  <c r="I143" i="24"/>
  <c r="I145" i="24"/>
  <c r="I147" i="24"/>
  <c r="I149" i="24"/>
  <c r="I151" i="24"/>
  <c r="I153" i="24"/>
  <c r="I155" i="24"/>
  <c r="I157" i="24"/>
  <c r="I159" i="24"/>
  <c r="E160" i="24"/>
  <c r="F160" i="24"/>
  <c r="F114" i="24"/>
  <c r="G160" i="24"/>
  <c r="J114" i="24"/>
  <c r="E161" i="24"/>
  <c r="F161" i="24"/>
  <c r="G161" i="24"/>
  <c r="F108" i="24"/>
  <c r="G108" i="24"/>
  <c r="I161" i="24"/>
  <c r="J161" i="24"/>
  <c r="I16" i="24"/>
  <c r="J16" i="24"/>
  <c r="F25" i="24"/>
  <c r="F58" i="24"/>
  <c r="F61" i="24"/>
  <c r="F75" i="24"/>
  <c r="F12" i="24"/>
  <c r="F197" i="24"/>
  <c r="E58" i="24"/>
  <c r="G58" i="24"/>
  <c r="G12" i="24"/>
  <c r="G197" i="24"/>
  <c r="J9" i="24"/>
  <c r="I23" i="24"/>
  <c r="I25" i="24"/>
  <c r="I58" i="24"/>
  <c r="I61" i="24"/>
  <c r="I75" i="24"/>
  <c r="I12" i="24"/>
  <c r="I197" i="24"/>
  <c r="J23" i="24"/>
  <c r="J25" i="24"/>
  <c r="J58" i="24"/>
  <c r="J61" i="24"/>
  <c r="J75" i="24"/>
  <c r="J12" i="24"/>
  <c r="J197" i="24"/>
  <c r="E42" i="24"/>
  <c r="E39" i="24"/>
  <c r="E27" i="24"/>
  <c r="E52" i="24"/>
  <c r="E83" i="24"/>
  <c r="E81" i="24"/>
  <c r="E86" i="24"/>
  <c r="E198" i="24"/>
  <c r="F42" i="24"/>
  <c r="F39" i="24"/>
  <c r="F27" i="24"/>
  <c r="F52" i="24"/>
  <c r="F83" i="24"/>
  <c r="F81" i="24"/>
  <c r="F86" i="24"/>
  <c r="F198" i="24"/>
  <c r="I10" i="24"/>
  <c r="G81" i="24"/>
  <c r="G86" i="24"/>
  <c r="G198" i="24"/>
  <c r="F16" i="24"/>
  <c r="I42" i="24"/>
  <c r="I52" i="24"/>
  <c r="I83" i="24"/>
  <c r="I81" i="24"/>
  <c r="I86" i="24"/>
  <c r="I198" i="24"/>
  <c r="J7" i="24"/>
  <c r="G97" i="24"/>
  <c r="I51" i="24"/>
  <c r="I97" i="24"/>
  <c r="I100" i="24"/>
  <c r="I98" i="24"/>
  <c r="J73" i="24"/>
  <c r="J97" i="24"/>
  <c r="J98" i="24"/>
  <c r="E102" i="24"/>
  <c r="D102" i="24" s="1"/>
  <c r="J29" i="24"/>
  <c r="G41" i="24"/>
  <c r="F91" i="24"/>
  <c r="F101" i="24"/>
  <c r="F102" i="24"/>
  <c r="G91" i="24"/>
  <c r="G101" i="24"/>
  <c r="G102" i="24"/>
  <c r="F79" i="24"/>
  <c r="B62" i="31"/>
  <c r="E43" i="42"/>
  <c r="E54" i="42"/>
  <c r="F43" i="42"/>
  <c r="F54" i="42"/>
  <c r="G43" i="42"/>
  <c r="G54" i="42"/>
  <c r="H43" i="42"/>
  <c r="H54" i="42"/>
  <c r="E27" i="42"/>
  <c r="D27" i="42" s="1"/>
  <c r="E46" i="42"/>
  <c r="F27" i="42"/>
  <c r="F46" i="42"/>
  <c r="G27" i="42"/>
  <c r="G46" i="42"/>
  <c r="H27" i="42"/>
  <c r="H46" i="42"/>
  <c r="B76" i="31"/>
  <c r="J76" i="31" s="1"/>
  <c r="I27" i="42"/>
  <c r="I46" i="42"/>
  <c r="J27" i="42"/>
  <c r="J46" i="42"/>
  <c r="B74" i="31"/>
  <c r="I82" i="24"/>
  <c r="J82" i="24"/>
  <c r="E11" i="24"/>
  <c r="F69" i="24"/>
  <c r="F7" i="28"/>
  <c r="F22" i="28"/>
  <c r="F13" i="28"/>
  <c r="F23" i="28"/>
  <c r="F82" i="24"/>
  <c r="F21" i="28"/>
  <c r="F22" i="24"/>
  <c r="F17" i="28"/>
  <c r="F20" i="28"/>
  <c r="F25" i="28"/>
  <c r="F15" i="28"/>
  <c r="F33" i="24"/>
  <c r="F22" i="35"/>
  <c r="D22" i="35" s="1"/>
  <c r="F59" i="24"/>
  <c r="F10" i="35"/>
  <c r="F21" i="35"/>
  <c r="J31" i="24"/>
  <c r="E31" i="24"/>
  <c r="F31" i="24"/>
  <c r="F6" i="7"/>
  <c r="H62" i="23"/>
  <c r="H101" i="23"/>
  <c r="J62" i="23"/>
  <c r="J52" i="23"/>
  <c r="J101" i="23"/>
  <c r="I73" i="23"/>
  <c r="H56" i="23"/>
  <c r="J60" i="23"/>
  <c r="J56" i="23"/>
  <c r="H43" i="23"/>
  <c r="I68" i="23"/>
  <c r="I64" i="23"/>
  <c r="J43" i="23"/>
  <c r="H58" i="23"/>
  <c r="J58" i="23"/>
  <c r="J50" i="23"/>
  <c r="H38" i="23"/>
  <c r="J59" i="23"/>
  <c r="J38" i="23"/>
  <c r="J93" i="23"/>
  <c r="H61" i="23"/>
  <c r="J25" i="23"/>
  <c r="H99" i="23"/>
  <c r="J61" i="23"/>
  <c r="I40" i="23"/>
  <c r="J99" i="23"/>
  <c r="H25" i="23"/>
  <c r="I55" i="23"/>
  <c r="I49" i="23"/>
  <c r="I100" i="23"/>
  <c r="I35" i="23"/>
  <c r="I7" i="23"/>
  <c r="I42" i="23"/>
  <c r="I21" i="23"/>
  <c r="H30" i="23"/>
  <c r="H29" i="23"/>
  <c r="J8" i="23"/>
  <c r="I91" i="23"/>
  <c r="H88" i="23"/>
  <c r="H90" i="23"/>
  <c r="G89" i="23"/>
  <c r="J90" i="23"/>
  <c r="G81" i="23"/>
  <c r="I89" i="23"/>
  <c r="I92" i="23"/>
  <c r="H93" i="23"/>
  <c r="H95" i="23"/>
  <c r="I84" i="23"/>
  <c r="J95" i="23"/>
  <c r="H97" i="23"/>
  <c r="I37" i="23"/>
  <c r="I96" i="23"/>
  <c r="I88" i="23"/>
  <c r="J42" i="23"/>
  <c r="J44" i="23"/>
  <c r="J48" i="23"/>
  <c r="J57" i="23"/>
  <c r="J55" i="23"/>
  <c r="J65" i="23"/>
  <c r="J68" i="23"/>
  <c r="J34" i="23"/>
  <c r="J39" i="23"/>
  <c r="J32" i="23"/>
  <c r="J40" i="23"/>
  <c r="J49" i="23"/>
  <c r="J73" i="23"/>
  <c r="J64" i="23"/>
  <c r="J63" i="23"/>
  <c r="J91" i="23"/>
  <c r="J92" i="23"/>
  <c r="J94" i="23"/>
  <c r="J96" i="23"/>
  <c r="J98" i="23"/>
  <c r="J100" i="23"/>
  <c r="I63" i="23"/>
  <c r="I81" i="23"/>
  <c r="G83" i="23"/>
  <c r="J88" i="23"/>
  <c r="J15" i="23"/>
  <c r="J18" i="23"/>
  <c r="H83" i="23"/>
  <c r="I57" i="23"/>
  <c r="I94" i="23"/>
  <c r="I80" i="23"/>
  <c r="I83" i="23"/>
  <c r="E30" i="23"/>
  <c r="E43" i="23"/>
  <c r="E50" i="23"/>
  <c r="E54" i="23"/>
  <c r="E61" i="23"/>
  <c r="E62" i="23"/>
  <c r="E56" i="23"/>
  <c r="E8" i="23"/>
  <c r="E38" i="23"/>
  <c r="E25" i="23"/>
  <c r="E47" i="23"/>
  <c r="E60" i="23"/>
  <c r="E58" i="23"/>
  <c r="E59" i="23"/>
  <c r="E90" i="23"/>
  <c r="E93" i="23"/>
  <c r="E95" i="23"/>
  <c r="E97" i="23"/>
  <c r="E99" i="23"/>
  <c r="E101" i="23"/>
  <c r="G84" i="23"/>
  <c r="J83" i="23"/>
  <c r="F23" i="23"/>
  <c r="F33" i="23"/>
  <c r="F50" i="23"/>
  <c r="F62" i="23"/>
  <c r="F56" i="23"/>
  <c r="F36" i="23"/>
  <c r="F38" i="23"/>
  <c r="F25" i="23"/>
  <c r="F52" i="23"/>
  <c r="F60" i="23"/>
  <c r="F58" i="23"/>
  <c r="F59" i="23"/>
  <c r="F90" i="23"/>
  <c r="F93" i="23"/>
  <c r="F95" i="23"/>
  <c r="F97" i="23"/>
  <c r="F99" i="23"/>
  <c r="F101" i="23"/>
  <c r="J86" i="23"/>
  <c r="F87" i="23"/>
  <c r="G52" i="23"/>
  <c r="G58" i="23"/>
  <c r="G59" i="23"/>
  <c r="G90" i="23"/>
  <c r="G93" i="23"/>
  <c r="G95" i="23"/>
  <c r="G97" i="23"/>
  <c r="G99" i="23"/>
  <c r="G101" i="23"/>
  <c r="G87" i="23"/>
  <c r="H23" i="23"/>
  <c r="H47" i="23"/>
  <c r="J84" i="23"/>
  <c r="H89" i="23"/>
  <c r="I23" i="23"/>
  <c r="I43" i="23"/>
  <c r="I50" i="23"/>
  <c r="I54" i="23"/>
  <c r="I61" i="23"/>
  <c r="I62" i="23"/>
  <c r="I56" i="23"/>
  <c r="I8" i="23"/>
  <c r="I52" i="23"/>
  <c r="I60" i="23"/>
  <c r="I58" i="23"/>
  <c r="I59" i="23"/>
  <c r="I90" i="23"/>
  <c r="I93" i="23"/>
  <c r="I95" i="23"/>
  <c r="I97" i="23"/>
  <c r="I99" i="23"/>
  <c r="I101" i="23"/>
  <c r="J87" i="23"/>
  <c r="J89" i="23"/>
  <c r="G85" i="23"/>
  <c r="E7" i="23"/>
  <c r="E44" i="23"/>
  <c r="E48" i="23"/>
  <c r="E55" i="23"/>
  <c r="E65" i="23"/>
  <c r="E68" i="23"/>
  <c r="E13" i="23"/>
  <c r="E34" i="23"/>
  <c r="E37" i="23"/>
  <c r="E32" i="23"/>
  <c r="E41" i="23"/>
  <c r="E49" i="23"/>
  <c r="E64" i="23"/>
  <c r="E63" i="23"/>
  <c r="E91" i="23"/>
  <c r="E92" i="23"/>
  <c r="E94" i="23"/>
  <c r="E96" i="23"/>
  <c r="E98" i="23"/>
  <c r="E100" i="23"/>
  <c r="I82" i="23"/>
  <c r="F44" i="23"/>
  <c r="F48" i="23"/>
  <c r="F57" i="23"/>
  <c r="F55" i="23"/>
  <c r="F65" i="23"/>
  <c r="F34" i="23"/>
  <c r="F37" i="23"/>
  <c r="F39" i="23"/>
  <c r="F32" i="23"/>
  <c r="F41" i="23"/>
  <c r="F49" i="23"/>
  <c r="F73" i="23"/>
  <c r="F64" i="23"/>
  <c r="F63" i="23"/>
  <c r="F91" i="23"/>
  <c r="F92" i="23"/>
  <c r="F94" i="23"/>
  <c r="F96" i="23"/>
  <c r="F98" i="23"/>
  <c r="F100" i="23"/>
  <c r="I85" i="23"/>
  <c r="G31" i="23"/>
  <c r="G65" i="23"/>
  <c r="G37" i="23"/>
  <c r="G64" i="23"/>
  <c r="G63" i="23"/>
  <c r="G91" i="23"/>
  <c r="G92" i="23"/>
  <c r="G94" i="23"/>
  <c r="G96" i="23"/>
  <c r="G98" i="23"/>
  <c r="G100" i="23"/>
  <c r="F25" i="5"/>
  <c r="I60" i="31"/>
  <c r="G36" i="31"/>
  <c r="G67" i="31"/>
  <c r="J70" i="31"/>
  <c r="I73" i="31"/>
  <c r="J55" i="31"/>
  <c r="G56" i="31"/>
  <c r="I75" i="31"/>
  <c r="I81" i="31"/>
  <c r="G52" i="31"/>
  <c r="I69" i="31"/>
  <c r="I6" i="31"/>
  <c r="I52" i="31"/>
  <c r="J51" i="31"/>
  <c r="J72" i="31"/>
  <c r="J42" i="31"/>
  <c r="G73" i="31"/>
  <c r="I59" i="31"/>
  <c r="G65" i="31"/>
  <c r="I65" i="31"/>
  <c r="G59" i="31"/>
  <c r="G45" i="31"/>
  <c r="I67" i="31"/>
  <c r="I46" i="31"/>
  <c r="J68" i="31"/>
  <c r="I45" i="31"/>
  <c r="G69" i="31"/>
  <c r="G75" i="31"/>
  <c r="I85" i="31"/>
  <c r="J37" i="31"/>
  <c r="I56" i="31"/>
  <c r="G77" i="31"/>
  <c r="I77" i="31"/>
  <c r="J41" i="31"/>
  <c r="I34" i="31"/>
  <c r="J49" i="31"/>
  <c r="G79" i="31"/>
  <c r="J33" i="31"/>
  <c r="G60" i="31"/>
  <c r="I79" i="31"/>
  <c r="J80" i="31"/>
  <c r="J57" i="31"/>
  <c r="G81" i="31"/>
  <c r="J17" i="31"/>
  <c r="I39" i="31"/>
  <c r="I61" i="31"/>
  <c r="G39" i="31"/>
  <c r="J82" i="31"/>
  <c r="G61" i="31"/>
  <c r="I26" i="31"/>
  <c r="G53" i="31"/>
  <c r="J64" i="31"/>
  <c r="J84" i="31"/>
  <c r="I7" i="31"/>
  <c r="G85" i="31"/>
  <c r="E40" i="31"/>
  <c r="E47" i="31"/>
  <c r="E48" i="31"/>
  <c r="E51" i="31"/>
  <c r="E42" i="31"/>
  <c r="E63" i="31"/>
  <c r="E66" i="31"/>
  <c r="E68" i="31"/>
  <c r="E70" i="31"/>
  <c r="E72" i="31"/>
  <c r="E50" i="31"/>
  <c r="E55" i="31"/>
  <c r="E41" i="31"/>
  <c r="E49" i="31"/>
  <c r="E57" i="31"/>
  <c r="E64" i="31"/>
  <c r="E78" i="31"/>
  <c r="E80" i="31"/>
  <c r="E82" i="31"/>
  <c r="E84" i="31"/>
  <c r="F28" i="31"/>
  <c r="F44" i="31"/>
  <c r="F47" i="31"/>
  <c r="F48" i="31"/>
  <c r="F51" i="31"/>
  <c r="F42" i="31"/>
  <c r="F63" i="31"/>
  <c r="F66" i="31"/>
  <c r="F68" i="31"/>
  <c r="F70" i="31"/>
  <c r="F72" i="31"/>
  <c r="F50" i="31"/>
  <c r="F55" i="31"/>
  <c r="F41" i="31"/>
  <c r="F49" i="31"/>
  <c r="F57" i="31"/>
  <c r="F64" i="31"/>
  <c r="F78" i="31"/>
  <c r="F80" i="31"/>
  <c r="F82" i="31"/>
  <c r="F84" i="31"/>
  <c r="G28" i="31"/>
  <c r="G44" i="31"/>
  <c r="G40" i="31"/>
  <c r="G47" i="31"/>
  <c r="G51" i="31"/>
  <c r="G42" i="31"/>
  <c r="G63" i="31"/>
  <c r="G66" i="31"/>
  <c r="G68" i="31"/>
  <c r="G70" i="31"/>
  <c r="G72" i="31"/>
  <c r="G50" i="31"/>
  <c r="G55" i="31"/>
  <c r="G41" i="31"/>
  <c r="G49" i="31"/>
  <c r="G57" i="31"/>
  <c r="G64" i="31"/>
  <c r="G78" i="31"/>
  <c r="G80" i="31"/>
  <c r="G82" i="31"/>
  <c r="G84" i="31"/>
  <c r="H27" i="31"/>
  <c r="H48" i="31"/>
  <c r="H51" i="31"/>
  <c r="H42" i="31"/>
  <c r="H63" i="31"/>
  <c r="H66" i="31"/>
  <c r="H68" i="31"/>
  <c r="H70" i="31"/>
  <c r="H72" i="31"/>
  <c r="H38" i="31"/>
  <c r="H50" i="31"/>
  <c r="H55" i="31"/>
  <c r="H41" i="31"/>
  <c r="H57" i="31"/>
  <c r="H64" i="31"/>
  <c r="H78" i="31"/>
  <c r="H80" i="31"/>
  <c r="H82" i="31"/>
  <c r="H84" i="31"/>
  <c r="I10" i="31"/>
  <c r="I24" i="31"/>
  <c r="I33" i="31"/>
  <c r="I32" i="31"/>
  <c r="I37" i="31"/>
  <c r="I40" i="31"/>
  <c r="I47" i="31"/>
  <c r="I48" i="31"/>
  <c r="I51" i="31"/>
  <c r="I42" i="31"/>
  <c r="D42" i="31" s="1"/>
  <c r="I63" i="31"/>
  <c r="I66" i="31"/>
  <c r="I68" i="31"/>
  <c r="D68" i="31" s="1"/>
  <c r="I70" i="31"/>
  <c r="I72" i="31"/>
  <c r="I38" i="31"/>
  <c r="I50" i="31"/>
  <c r="I55" i="31"/>
  <c r="I41" i="31"/>
  <c r="I49" i="31"/>
  <c r="I57" i="31"/>
  <c r="I64" i="31"/>
  <c r="I78" i="31"/>
  <c r="I80" i="31"/>
  <c r="I82" i="31"/>
  <c r="I84" i="31"/>
  <c r="J66" i="31"/>
  <c r="E36" i="31"/>
  <c r="E43" i="31"/>
  <c r="E45" i="31"/>
  <c r="E46" i="31"/>
  <c r="E52" i="31"/>
  <c r="E54" i="31"/>
  <c r="E59" i="31"/>
  <c r="E65" i="31"/>
  <c r="E67" i="31"/>
  <c r="E69" i="31"/>
  <c r="E71" i="31"/>
  <c r="E73" i="31"/>
  <c r="E39" i="31"/>
  <c r="E53" i="31"/>
  <c r="E56" i="31"/>
  <c r="E58" i="31"/>
  <c r="E60" i="31"/>
  <c r="E61" i="31"/>
  <c r="E75" i="31"/>
  <c r="E77" i="31"/>
  <c r="E79" i="31"/>
  <c r="E81" i="31"/>
  <c r="E83" i="31"/>
  <c r="E85" i="31"/>
  <c r="F22" i="31"/>
  <c r="F46" i="31"/>
  <c r="F52" i="31"/>
  <c r="F54" i="31"/>
  <c r="F59" i="31"/>
  <c r="F65" i="31"/>
  <c r="F67" i="31"/>
  <c r="F69" i="31"/>
  <c r="F71" i="31"/>
  <c r="F73" i="31"/>
  <c r="F39" i="31"/>
  <c r="F53" i="31"/>
  <c r="F56" i="31"/>
  <c r="F58" i="31"/>
  <c r="F60" i="31"/>
  <c r="F61" i="31"/>
  <c r="F75" i="31"/>
  <c r="F77" i="31"/>
  <c r="F79" i="31"/>
  <c r="F81" i="31"/>
  <c r="F83" i="31"/>
  <c r="F85" i="31"/>
  <c r="G43" i="31"/>
  <c r="G54" i="31"/>
  <c r="G71" i="31"/>
  <c r="G58" i="31"/>
  <c r="G83" i="31"/>
  <c r="H31" i="31"/>
  <c r="H34" i="31"/>
  <c r="H36" i="31"/>
  <c r="H45" i="31"/>
  <c r="H46" i="31"/>
  <c r="H54" i="31"/>
  <c r="H59" i="31"/>
  <c r="H65" i="31"/>
  <c r="H67" i="31"/>
  <c r="H69" i="31"/>
  <c r="H71" i="31"/>
  <c r="H73" i="31"/>
  <c r="H53" i="31"/>
  <c r="H56" i="31"/>
  <c r="H58" i="31"/>
  <c r="H60" i="31"/>
  <c r="H61" i="31"/>
  <c r="H75" i="31"/>
  <c r="H77" i="31"/>
  <c r="H79" i="31"/>
  <c r="H81" i="31"/>
  <c r="H83" i="31"/>
  <c r="H85" i="31"/>
  <c r="I54" i="31"/>
  <c r="I58" i="31"/>
  <c r="I71" i="31"/>
  <c r="I83" i="31"/>
  <c r="J35" i="31"/>
  <c r="J43" i="31"/>
  <c r="J45" i="31"/>
  <c r="J46" i="31"/>
  <c r="J54" i="31"/>
  <c r="J59" i="31"/>
  <c r="J65" i="31"/>
  <c r="J67" i="31"/>
  <c r="J69" i="31"/>
  <c r="J71" i="31"/>
  <c r="J73" i="31"/>
  <c r="J53" i="31"/>
  <c r="J56" i="31"/>
  <c r="J58" i="31"/>
  <c r="J60" i="31"/>
  <c r="J61" i="31"/>
  <c r="J75" i="31"/>
  <c r="J77" i="31"/>
  <c r="J79" i="31"/>
  <c r="J81" i="31"/>
  <c r="J83" i="31"/>
  <c r="J85" i="31"/>
  <c r="E6" i="29"/>
  <c r="E68" i="24"/>
  <c r="E7" i="29"/>
  <c r="E62" i="24"/>
  <c r="D62" i="24" s="1"/>
  <c r="E10" i="29"/>
  <c r="E57" i="24"/>
  <c r="E9" i="29"/>
  <c r="E63" i="24"/>
  <c r="E14" i="35"/>
  <c r="E17" i="35"/>
  <c r="E10" i="35"/>
  <c r="E8" i="35"/>
  <c r="E23" i="35"/>
  <c r="E7" i="35"/>
  <c r="E54" i="24"/>
  <c r="K93" i="35"/>
  <c r="G6" i="35" s="1"/>
  <c r="K94" i="35"/>
  <c r="G12" i="35" s="1"/>
  <c r="G11" i="35"/>
  <c r="K97" i="35"/>
  <c r="G22" i="35"/>
  <c r="G14" i="35"/>
  <c r="K100" i="35"/>
  <c r="G23" i="35" s="1"/>
  <c r="K104" i="35"/>
  <c r="K105" i="35"/>
  <c r="G20" i="35" s="1"/>
  <c r="D20" i="35" s="1"/>
  <c r="K106" i="35"/>
  <c r="K107" i="35"/>
  <c r="K108" i="35"/>
  <c r="K109" i="35"/>
  <c r="K110" i="35"/>
  <c r="K111" i="35"/>
  <c r="K112" i="35"/>
  <c r="K113" i="35"/>
  <c r="K114" i="35"/>
  <c r="K115" i="35"/>
  <c r="K116" i="35"/>
  <c r="K117" i="35"/>
  <c r="K118" i="35"/>
  <c r="K119" i="35"/>
  <c r="K120" i="35"/>
  <c r="K121" i="35"/>
  <c r="K122" i="35"/>
  <c r="L93" i="35"/>
  <c r="G21" i="24" s="1"/>
  <c r="L94" i="35"/>
  <c r="G76" i="24" s="1"/>
  <c r="L97" i="35"/>
  <c r="G38" i="24" s="1"/>
  <c r="G47" i="24"/>
  <c r="L100" i="35"/>
  <c r="G54" i="24" s="1"/>
  <c r="G49" i="24"/>
  <c r="L104" i="35"/>
  <c r="L105" i="35"/>
  <c r="G74" i="24" s="1"/>
  <c r="L106" i="35"/>
  <c r="L107" i="35"/>
  <c r="L108" i="35"/>
  <c r="L109" i="35"/>
  <c r="L110" i="35"/>
  <c r="L111" i="35"/>
  <c r="L112" i="35"/>
  <c r="L113" i="35"/>
  <c r="L114" i="35"/>
  <c r="L115" i="35"/>
  <c r="L116" i="35"/>
  <c r="L117" i="35"/>
  <c r="L118" i="35"/>
  <c r="L119" i="35"/>
  <c r="L120" i="35"/>
  <c r="L121" i="35"/>
  <c r="L122" i="35"/>
  <c r="H10" i="35"/>
  <c r="H21" i="35"/>
  <c r="O97" i="35"/>
  <c r="H6" i="35" s="1"/>
  <c r="O100" i="35"/>
  <c r="H9" i="35" s="1"/>
  <c r="O101" i="35"/>
  <c r="H11" i="35" s="1"/>
  <c r="O102" i="35"/>
  <c r="H13" i="35" s="1"/>
  <c r="O103" i="35"/>
  <c r="H26" i="35"/>
  <c r="O105" i="35"/>
  <c r="O106" i="35"/>
  <c r="O107" i="35"/>
  <c r="O108" i="35"/>
  <c r="O109" i="35"/>
  <c r="O110" i="35"/>
  <c r="O111" i="35"/>
  <c r="O112" i="35"/>
  <c r="O113" i="35"/>
  <c r="O114" i="35"/>
  <c r="O115" i="35"/>
  <c r="O116" i="35"/>
  <c r="O117" i="35"/>
  <c r="O118" i="35"/>
  <c r="O119" i="35"/>
  <c r="O120" i="35"/>
  <c r="O121" i="35"/>
  <c r="O122" i="35"/>
  <c r="S97" i="35"/>
  <c r="S100" i="35"/>
  <c r="I9" i="35" s="1"/>
  <c r="S101" i="35"/>
  <c r="I19" i="35" s="1"/>
  <c r="D19" i="35" s="1"/>
  <c r="S103" i="35"/>
  <c r="I6" i="35" s="1"/>
  <c r="S106" i="35"/>
  <c r="S108" i="35"/>
  <c r="I11" i="35" s="1"/>
  <c r="D11" i="35" s="1"/>
  <c r="S109" i="35"/>
  <c r="S110" i="35"/>
  <c r="I18" i="35" s="1"/>
  <c r="D18" i="35" s="1"/>
  <c r="S112" i="35"/>
  <c r="S119" i="35"/>
  <c r="I8" i="35" s="1"/>
  <c r="S120" i="35"/>
  <c r="S121" i="35"/>
  <c r="S122" i="35"/>
  <c r="I38" i="24"/>
  <c r="I59" i="24"/>
  <c r="T97" i="35"/>
  <c r="T100" i="35"/>
  <c r="T101" i="35"/>
  <c r="I87" i="24" s="1"/>
  <c r="T103" i="35"/>
  <c r="I47" i="24" s="1"/>
  <c r="T106" i="35"/>
  <c r="I54" i="24" s="1"/>
  <c r="T108" i="35"/>
  <c r="T109" i="35"/>
  <c r="T110" i="35"/>
  <c r="I74" i="24" s="1"/>
  <c r="T112" i="35"/>
  <c r="T119" i="35"/>
  <c r="I44" i="24" s="1"/>
  <c r="T120" i="35"/>
  <c r="T121" i="35"/>
  <c r="T122" i="35"/>
  <c r="J15" i="35"/>
  <c r="W94" i="35"/>
  <c r="J10" i="35" s="1"/>
  <c r="W95" i="35"/>
  <c r="W97" i="35"/>
  <c r="J9" i="35" s="1"/>
  <c r="W98" i="35"/>
  <c r="J16" i="35" s="1"/>
  <c r="W99" i="35"/>
  <c r="J18"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X95" i="35"/>
  <c r="J47" i="24" s="1"/>
  <c r="X97" i="35"/>
  <c r="J60" i="24" s="1"/>
  <c r="X98" i="35"/>
  <c r="J33" i="24" s="1"/>
  <c r="X99" i="35"/>
  <c r="J65"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12" i="40"/>
  <c r="E20" i="40"/>
  <c r="E11" i="40"/>
  <c r="E30" i="24"/>
  <c r="O98" i="40"/>
  <c r="H12" i="40" s="1"/>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S93" i="40"/>
  <c r="I12" i="40" s="1"/>
  <c r="I14" i="40"/>
  <c r="S95" i="40"/>
  <c r="I10" i="40" s="1"/>
  <c r="S96" i="40"/>
  <c r="I7" i="40" s="1"/>
  <c r="S97" i="40"/>
  <c r="I13" i="40" s="1"/>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8" i="24" s="1"/>
  <c r="T95" i="40"/>
  <c r="I84" i="24" s="1"/>
  <c r="T96" i="40"/>
  <c r="T97" i="40"/>
  <c r="I46" i="24" s="1"/>
  <c r="T99" i="40"/>
  <c r="I66" i="24" s="1"/>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J6" i="40" s="1"/>
  <c r="W95" i="40"/>
  <c r="J9" i="40" s="1"/>
  <c r="W97" i="40"/>
  <c r="J7" i="40" s="1"/>
  <c r="W99" i="40"/>
  <c r="J20" i="40" s="1"/>
  <c r="W100" i="40"/>
  <c r="J16"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45" i="24" s="1"/>
  <c r="X95" i="40"/>
  <c r="J46" i="24" s="1"/>
  <c r="X97" i="40"/>
  <c r="J84" i="24" s="1"/>
  <c r="X99" i="40"/>
  <c r="J30"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91" i="24"/>
  <c r="E27" i="28"/>
  <c r="E19" i="28"/>
  <c r="E26" i="28"/>
  <c r="E30" i="28"/>
  <c r="E32" i="28"/>
  <c r="D32" i="28" s="1"/>
  <c r="E82" i="24"/>
  <c r="D82" i="24" s="1"/>
  <c r="E79" i="24"/>
  <c r="E97" i="24"/>
  <c r="E6" i="28"/>
  <c r="E15" i="28"/>
  <c r="E31" i="28"/>
  <c r="D31" i="28" s="1"/>
  <c r="E33" i="28"/>
  <c r="D33" i="28" s="1"/>
  <c r="E53" i="24"/>
  <c r="E41" i="24"/>
  <c r="E101" i="24"/>
  <c r="G23" i="28"/>
  <c r="G14" i="28"/>
  <c r="G8" i="28"/>
  <c r="S93" i="28"/>
  <c r="S94" i="28"/>
  <c r="I17" i="28" s="1"/>
  <c r="S95" i="28"/>
  <c r="S96" i="28"/>
  <c r="I26" i="28" s="1"/>
  <c r="S97" i="28"/>
  <c r="S98" i="28"/>
  <c r="S100" i="28"/>
  <c r="I7" i="28" s="1"/>
  <c r="S101" i="28"/>
  <c r="S102" i="28"/>
  <c r="S103" i="28"/>
  <c r="I19" i="28" s="1"/>
  <c r="S104" i="28"/>
  <c r="S105" i="28"/>
  <c r="I23" i="28" s="1"/>
  <c r="S106" i="28"/>
  <c r="S107" i="28"/>
  <c r="S108" i="28"/>
  <c r="S109" i="28"/>
  <c r="S110" i="28"/>
  <c r="S111" i="28"/>
  <c r="S112" i="28"/>
  <c r="S113" i="28"/>
  <c r="S114" i="28"/>
  <c r="S115" i="28"/>
  <c r="S116" i="28"/>
  <c r="S117" i="28"/>
  <c r="S118" i="28"/>
  <c r="S119" i="28"/>
  <c r="S120" i="28"/>
  <c r="S121" i="28"/>
  <c r="S122" i="28"/>
  <c r="I28" i="28"/>
  <c r="T93" i="28"/>
  <c r="I118" i="24" s="1"/>
  <c r="T94" i="28"/>
  <c r="T95" i="28"/>
  <c r="I11" i="24" s="1"/>
  <c r="T96" i="28"/>
  <c r="I69" i="24" s="1"/>
  <c r="T97" i="28"/>
  <c r="T98" i="28"/>
  <c r="I116" i="24" s="1"/>
  <c r="I117" i="24"/>
  <c r="T100" i="28"/>
  <c r="T101" i="28"/>
  <c r="I102" i="24" s="1"/>
  <c r="T102" i="28"/>
  <c r="I32" i="24" s="1"/>
  <c r="T103" i="28"/>
  <c r="T104" i="28"/>
  <c r="T105" i="28"/>
  <c r="I73" i="24" s="1"/>
  <c r="T106" i="28"/>
  <c r="T107" i="28"/>
  <c r="T108" i="28"/>
  <c r="T109" i="28"/>
  <c r="T110" i="28"/>
  <c r="T111" i="28"/>
  <c r="T112" i="28"/>
  <c r="T113" i="28"/>
  <c r="T114" i="28"/>
  <c r="T115" i="28"/>
  <c r="T116" i="28"/>
  <c r="T117" i="28"/>
  <c r="T118" i="28"/>
  <c r="T119" i="28"/>
  <c r="T120" i="28"/>
  <c r="T121" i="28"/>
  <c r="T122" i="28"/>
  <c r="J20" i="28"/>
  <c r="W95" i="28"/>
  <c r="J9" i="28" s="1"/>
  <c r="W96" i="28"/>
  <c r="W97" i="28"/>
  <c r="W99" i="28"/>
  <c r="W102" i="28"/>
  <c r="W103" i="28"/>
  <c r="W104" i="28"/>
  <c r="W105" i="28"/>
  <c r="W106" i="28"/>
  <c r="W107" i="28"/>
  <c r="W108" i="28"/>
  <c r="W109" i="28"/>
  <c r="W110" i="28"/>
  <c r="W111" i="28"/>
  <c r="W112" i="28"/>
  <c r="W113" i="28"/>
  <c r="W114" i="28"/>
  <c r="W115" i="28"/>
  <c r="W116" i="28"/>
  <c r="W117" i="28"/>
  <c r="W118" i="28"/>
  <c r="W119" i="28"/>
  <c r="W120" i="28"/>
  <c r="W121" i="28"/>
  <c r="W122" i="28"/>
  <c r="J51" i="24"/>
  <c r="X95" i="28"/>
  <c r="J100" i="24" s="1"/>
  <c r="X96" i="28"/>
  <c r="J17" i="24" s="1"/>
  <c r="X97" i="28"/>
  <c r="J102" i="24" s="1"/>
  <c r="X99" i="28"/>
  <c r="J69" i="24" s="1"/>
  <c r="X102" i="28"/>
  <c r="X103" i="28"/>
  <c r="X104" i="28"/>
  <c r="X105" i="28"/>
  <c r="X106" i="28"/>
  <c r="X107" i="28"/>
  <c r="X108" i="28"/>
  <c r="X109" i="28"/>
  <c r="X110" i="28"/>
  <c r="X111" i="28"/>
  <c r="X112" i="28"/>
  <c r="X113" i="28"/>
  <c r="X114" i="28"/>
  <c r="X115" i="28"/>
  <c r="X116" i="28"/>
  <c r="X117" i="28"/>
  <c r="X118" i="28"/>
  <c r="X119" i="28"/>
  <c r="X120" i="28"/>
  <c r="X121" i="28"/>
  <c r="X122" i="28"/>
  <c r="E15" i="7"/>
  <c r="E10" i="24"/>
  <c r="E16" i="24"/>
  <c r="E18" i="7"/>
  <c r="E11" i="7"/>
  <c r="E9" i="24"/>
  <c r="E14" i="24"/>
  <c r="E20" i="7"/>
  <c r="D20" i="7" s="1"/>
  <c r="K98" i="7"/>
  <c r="G7" i="7" s="1"/>
  <c r="K99" i="7"/>
  <c r="G13" i="7" s="1"/>
  <c r="C13" i="7" s="1"/>
  <c r="K104" i="7"/>
  <c r="G12" i="7" s="1"/>
  <c r="D12" i="7" s="1"/>
  <c r="K107" i="7"/>
  <c r="G11" i="7" s="1"/>
  <c r="K108" i="7"/>
  <c r="G19" i="7" s="1"/>
  <c r="D19" i="7" s="1"/>
  <c r="K109" i="7"/>
  <c r="K110" i="7"/>
  <c r="K111" i="7"/>
  <c r="G9" i="7" s="1"/>
  <c r="K112" i="7"/>
  <c r="K114" i="7"/>
  <c r="G23" i="7" s="1"/>
  <c r="K115" i="7"/>
  <c r="K116" i="7"/>
  <c r="K117" i="7"/>
  <c r="K118" i="7"/>
  <c r="K119" i="7"/>
  <c r="K120" i="7"/>
  <c r="K121" i="7"/>
  <c r="K122" i="7"/>
  <c r="G14" i="24"/>
  <c r="G42" i="24"/>
  <c r="L98" i="7"/>
  <c r="L99" i="7"/>
  <c r="G52" i="24" s="1"/>
  <c r="L104" i="7"/>
  <c r="L107" i="7"/>
  <c r="L108" i="7"/>
  <c r="G61" i="24" s="1"/>
  <c r="L109" i="7"/>
  <c r="G83" i="24" s="1"/>
  <c r="L110" i="7"/>
  <c r="L111" i="7"/>
  <c r="G25" i="24" s="1"/>
  <c r="L112" i="7"/>
  <c r="G16" i="24" s="1"/>
  <c r="L114" i="7"/>
  <c r="G75" i="24" s="1"/>
  <c r="L115" i="7"/>
  <c r="L116" i="7"/>
  <c r="L117" i="7"/>
  <c r="L118" i="7"/>
  <c r="L119" i="7"/>
  <c r="L120" i="7"/>
  <c r="L121" i="7"/>
  <c r="L122" i="7"/>
  <c r="P94" i="7"/>
  <c r="P97" i="7"/>
  <c r="P100" i="7"/>
  <c r="P103" i="7"/>
  <c r="P104" i="7"/>
  <c r="P105" i="7"/>
  <c r="P106" i="7"/>
  <c r="P107" i="7"/>
  <c r="P108" i="7"/>
  <c r="P109" i="7"/>
  <c r="P110" i="7"/>
  <c r="P111" i="7"/>
  <c r="P112" i="7"/>
  <c r="P113" i="7"/>
  <c r="P114" i="7"/>
  <c r="P115" i="7"/>
  <c r="P116" i="7"/>
  <c r="P117" i="7"/>
  <c r="P118" i="7"/>
  <c r="P119" i="7"/>
  <c r="P120" i="7"/>
  <c r="P121" i="7"/>
  <c r="P122" i="7"/>
  <c r="I11" i="7"/>
  <c r="S103" i="7"/>
  <c r="S107" i="7"/>
  <c r="I18" i="7" s="1"/>
  <c r="S108" i="7"/>
  <c r="I14" i="7" s="1"/>
  <c r="S110" i="7"/>
  <c r="I21" i="7" s="1"/>
  <c r="D21" i="7" s="1"/>
  <c r="S111" i="7"/>
  <c r="S112" i="7"/>
  <c r="S113" i="7"/>
  <c r="S114" i="7"/>
  <c r="S115" i="7"/>
  <c r="S116" i="7"/>
  <c r="S117" i="7"/>
  <c r="S118" i="7"/>
  <c r="S119" i="7"/>
  <c r="S120" i="7"/>
  <c r="S121" i="7"/>
  <c r="S122" i="7"/>
  <c r="I9" i="24"/>
  <c r="T103" i="7"/>
  <c r="T107" i="7"/>
  <c r="I14" i="24" s="1"/>
  <c r="T108" i="7"/>
  <c r="I27" i="24" s="1"/>
  <c r="T110" i="7"/>
  <c r="I39"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14" i="24"/>
  <c r="D114" i="24" s="1"/>
  <c r="E108" i="24"/>
  <c r="D108" i="24" s="1"/>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10" i="24"/>
  <c r="D110" i="24" s="1"/>
  <c r="E111" i="24"/>
  <c r="D111" i="24" s="1"/>
  <c r="E112" i="24"/>
  <c r="E113"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13" i="24" s="1"/>
  <c r="L96" i="30"/>
  <c r="L97" i="30"/>
  <c r="G112"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80" i="23"/>
  <c r="E84" i="23"/>
  <c r="E87" i="23"/>
  <c r="E88" i="23"/>
  <c r="E89" i="23"/>
  <c r="H93" i="33"/>
  <c r="H95" i="33"/>
  <c r="F85"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89"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81" i="23" s="1"/>
  <c r="P95" i="33"/>
  <c r="H85" i="23" s="1"/>
  <c r="P96" i="33"/>
  <c r="H84" i="23" s="1"/>
  <c r="P97" i="33"/>
  <c r="P98" i="33"/>
  <c r="H86"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87"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80" i="23" s="1"/>
  <c r="X99" i="33"/>
  <c r="J79"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9" i="9"/>
  <c r="G39" i="23"/>
  <c r="G73" i="23"/>
  <c r="G60" i="23"/>
  <c r="P121" i="9"/>
  <c r="P122" i="9"/>
  <c r="I24" i="23"/>
  <c r="W101" i="9"/>
  <c r="J33" i="9" s="1"/>
  <c r="W103" i="9"/>
  <c r="J28" i="9" s="1"/>
  <c r="D28" i="9" s="1"/>
  <c r="W104" i="9"/>
  <c r="W106" i="9"/>
  <c r="J10" i="9" s="1"/>
  <c r="W107" i="9"/>
  <c r="J13" i="9" s="1"/>
  <c r="W108" i="9"/>
  <c r="J30" i="9" s="1"/>
  <c r="D30" i="9" s="1"/>
  <c r="W110" i="9"/>
  <c r="J11" i="9" s="1"/>
  <c r="W111" i="9"/>
  <c r="W112" i="9"/>
  <c r="W113" i="9"/>
  <c r="W114" i="9"/>
  <c r="W115" i="9"/>
  <c r="W116" i="9"/>
  <c r="W117" i="9"/>
  <c r="W118" i="9"/>
  <c r="W119" i="9"/>
  <c r="W120" i="9"/>
  <c r="W121" i="9"/>
  <c r="W122" i="9"/>
  <c r="X93" i="9"/>
  <c r="X94" i="9"/>
  <c r="X97" i="9"/>
  <c r="X98" i="9"/>
  <c r="X99" i="9"/>
  <c r="X100" i="9"/>
  <c r="X101" i="9"/>
  <c r="X103" i="9"/>
  <c r="X104" i="9"/>
  <c r="X106" i="9"/>
  <c r="X107" i="9"/>
  <c r="J47" i="23" s="1"/>
  <c r="X108" i="9"/>
  <c r="X110" i="9"/>
  <c r="X111" i="9"/>
  <c r="X112" i="9"/>
  <c r="X113" i="9"/>
  <c r="X114" i="9"/>
  <c r="X115" i="9"/>
  <c r="X116" i="9"/>
  <c r="X117" i="9"/>
  <c r="X118" i="9"/>
  <c r="X119" i="9"/>
  <c r="X120" i="9"/>
  <c r="X121" i="9"/>
  <c r="X122" i="9"/>
  <c r="F37" i="5"/>
  <c r="F31" i="5"/>
  <c r="F16" i="23"/>
  <c r="T108" i="3"/>
  <c r="J21" i="3"/>
  <c r="J14" i="31"/>
  <c r="T93" i="3"/>
  <c r="T109" i="3"/>
  <c r="J16" i="3"/>
  <c r="E44" i="31"/>
  <c r="T112" i="3"/>
  <c r="T113" i="3"/>
  <c r="T114" i="3"/>
  <c r="J52" i="31"/>
  <c r="T115" i="3"/>
  <c r="J9" i="3"/>
  <c r="J8" i="31"/>
  <c r="E27" i="31"/>
  <c r="T116" i="3"/>
  <c r="T117" i="3"/>
  <c r="J15" i="3"/>
  <c r="J22" i="31"/>
  <c r="T118" i="3"/>
  <c r="J28" i="3"/>
  <c r="G48" i="31"/>
  <c r="H43" i="31"/>
  <c r="T119" i="3"/>
  <c r="T120" i="3"/>
  <c r="E16" i="31"/>
  <c r="G46" i="31"/>
  <c r="H6" i="31"/>
  <c r="T121" i="3"/>
  <c r="E22" i="31"/>
  <c r="T122" i="3"/>
  <c r="J44" i="31"/>
  <c r="F27" i="31"/>
  <c r="E31" i="5"/>
  <c r="C111" i="5"/>
  <c r="E20" i="5" s="1"/>
  <c r="C119" i="5"/>
  <c r="D111" i="5"/>
  <c r="D119" i="5"/>
  <c r="C108" i="5"/>
  <c r="E17" i="5" s="1"/>
  <c r="C116" i="5"/>
  <c r="D108" i="5"/>
  <c r="D116" i="5"/>
  <c r="C113" i="5"/>
  <c r="E23" i="5" s="1"/>
  <c r="C121" i="5"/>
  <c r="D113" i="5"/>
  <c r="D121" i="5"/>
  <c r="C102" i="5"/>
  <c r="E25" i="5" s="1"/>
  <c r="C118" i="5"/>
  <c r="D102" i="5"/>
  <c r="D118" i="5"/>
  <c r="C107" i="5"/>
  <c r="E10" i="5" s="1"/>
  <c r="C115" i="5"/>
  <c r="D107" i="5"/>
  <c r="E26" i="23" s="1"/>
  <c r="D115" i="5"/>
  <c r="C96" i="5"/>
  <c r="C120" i="5"/>
  <c r="D96" i="5"/>
  <c r="E42" i="23" s="1"/>
  <c r="D120" i="5"/>
  <c r="C109" i="5"/>
  <c r="E27" i="5" s="1"/>
  <c r="C117" i="5"/>
  <c r="D109" i="5"/>
  <c r="E33" i="23" s="1"/>
  <c r="D117" i="5"/>
  <c r="C98" i="5"/>
  <c r="E13" i="5" s="1"/>
  <c r="C106" i="5"/>
  <c r="E40" i="5" s="1"/>
  <c r="C114" i="5"/>
  <c r="C122" i="5"/>
  <c r="D98" i="5"/>
  <c r="D106" i="5"/>
  <c r="E57" i="23" s="1"/>
  <c r="D114" i="5"/>
  <c r="D122" i="5"/>
  <c r="I12" i="5"/>
  <c r="I26" i="5"/>
  <c r="I27" i="5"/>
  <c r="I11" i="5"/>
  <c r="I16" i="5"/>
  <c r="I17" i="5"/>
  <c r="I25" i="5"/>
  <c r="I17" i="23"/>
  <c r="I15" i="23"/>
  <c r="I12" i="23"/>
  <c r="I33" i="23"/>
  <c r="I18" i="23"/>
  <c r="X93" i="5"/>
  <c r="X95" i="5"/>
  <c r="X97" i="5"/>
  <c r="J35" i="23" s="1"/>
  <c r="X104" i="5"/>
  <c r="J29" i="23" s="1"/>
  <c r="X105" i="5"/>
  <c r="J30" i="23" s="1"/>
  <c r="X107" i="5"/>
  <c r="J7" i="23" s="1"/>
  <c r="X108" i="5"/>
  <c r="X109" i="5"/>
  <c r="X110" i="5"/>
  <c r="X111" i="5"/>
  <c r="X112" i="5"/>
  <c r="X113" i="5"/>
  <c r="X114" i="5"/>
  <c r="X115" i="5"/>
  <c r="X116" i="5"/>
  <c r="X117" i="5"/>
  <c r="X118" i="5"/>
  <c r="X119" i="5"/>
  <c r="X120" i="5"/>
  <c r="X121" i="5"/>
  <c r="X122" i="5"/>
  <c r="F13" i="42"/>
  <c r="G106" i="42"/>
  <c r="E34" i="31"/>
  <c r="G94" i="42"/>
  <c r="F9" i="42" s="1"/>
  <c r="E32" i="31"/>
  <c r="H122" i="42"/>
  <c r="H121" i="42"/>
  <c r="H120" i="42"/>
  <c r="H119" i="42"/>
  <c r="H118" i="42"/>
  <c r="H117" i="42"/>
  <c r="H116" i="42"/>
  <c r="H115" i="42"/>
  <c r="H114" i="42"/>
  <c r="H113" i="42"/>
  <c r="H112" i="42"/>
  <c r="H111" i="42"/>
  <c r="H110" i="42"/>
  <c r="H109" i="42"/>
  <c r="H108" i="42"/>
  <c r="H106" i="42"/>
  <c r="F33" i="31" s="1"/>
  <c r="H104" i="42"/>
  <c r="H100" i="42"/>
  <c r="F21" i="31" s="1"/>
  <c r="F38" i="31"/>
  <c r="H96" i="42"/>
  <c r="H95" i="42"/>
  <c r="H94" i="42"/>
  <c r="G122" i="42"/>
  <c r="G121" i="42"/>
  <c r="G120" i="42"/>
  <c r="G119" i="42"/>
  <c r="G118" i="42"/>
  <c r="G117" i="42"/>
  <c r="G116" i="42"/>
  <c r="G115" i="42"/>
  <c r="G114" i="42"/>
  <c r="G113" i="42"/>
  <c r="G112" i="42"/>
  <c r="G111" i="42"/>
  <c r="G110" i="42"/>
  <c r="G109" i="42"/>
  <c r="F32" i="42" s="1"/>
  <c r="G108" i="42"/>
  <c r="G96" i="42"/>
  <c r="F28" i="42" s="1"/>
  <c r="X122" i="42"/>
  <c r="X121" i="42"/>
  <c r="X120" i="42"/>
  <c r="X119" i="42"/>
  <c r="X118" i="42"/>
  <c r="X117" i="42"/>
  <c r="J38" i="31"/>
  <c r="J13" i="31"/>
  <c r="J25" i="31"/>
  <c r="J15" i="31"/>
  <c r="J21" i="31"/>
  <c r="J29" i="31"/>
  <c r="J32" i="31"/>
  <c r="X93" i="42"/>
  <c r="J10" i="31" s="1"/>
  <c r="W122" i="42"/>
  <c r="W121" i="42"/>
  <c r="W120" i="42"/>
  <c r="W119" i="42"/>
  <c r="W118" i="42"/>
  <c r="W117" i="42"/>
  <c r="J12" i="42"/>
  <c r="J24" i="42"/>
  <c r="J20" i="42"/>
  <c r="J13" i="42"/>
  <c r="J17" i="42"/>
  <c r="J29" i="42"/>
  <c r="J28" i="42"/>
  <c r="J6" i="42"/>
  <c r="J10" i="42"/>
  <c r="J37" i="42"/>
  <c r="J11" i="42"/>
  <c r="J16" i="42"/>
  <c r="J26" i="42"/>
  <c r="W93" i="42"/>
  <c r="J7" i="42" s="1"/>
  <c r="F30" i="42"/>
  <c r="F15" i="42"/>
  <c r="E38" i="31"/>
  <c r="G100" i="42"/>
  <c r="F6" i="42" s="1"/>
  <c r="G95" i="42"/>
  <c r="E12" i="42"/>
  <c r="E22" i="42"/>
  <c r="G104" i="42"/>
  <c r="D93" i="3"/>
  <c r="I28" i="3"/>
  <c r="D28" i="3" s="1"/>
  <c r="H19" i="3"/>
  <c r="G16" i="3"/>
  <c r="G20" i="3"/>
  <c r="D20" i="3" s="1"/>
  <c r="G18" i="3"/>
  <c r="G26" i="3"/>
  <c r="G11" i="3"/>
  <c r="I11" i="3"/>
  <c r="C93" i="3"/>
  <c r="F12" i="3"/>
  <c r="F15" i="3"/>
  <c r="F26" i="3"/>
  <c r="D83" i="24" l="1"/>
  <c r="D74" i="24"/>
  <c r="D14" i="24"/>
  <c r="D63" i="24"/>
  <c r="D52" i="24"/>
  <c r="D143" i="24"/>
  <c r="D123" i="24"/>
  <c r="D158" i="24"/>
  <c r="D142" i="24"/>
  <c r="D126" i="24"/>
  <c r="D89" i="24"/>
  <c r="D275" i="24"/>
  <c r="D288" i="24"/>
  <c r="D199" i="24"/>
  <c r="D66" i="24"/>
  <c r="D185" i="24"/>
  <c r="D272" i="24"/>
  <c r="D50" i="24"/>
  <c r="D194" i="24"/>
  <c r="D162" i="24"/>
  <c r="D279" i="24"/>
  <c r="D255" i="24"/>
  <c r="D207" i="24"/>
  <c r="D239" i="24"/>
  <c r="D219" i="24"/>
  <c r="D286" i="24"/>
  <c r="D267" i="24"/>
  <c r="D119" i="24"/>
  <c r="D289" i="24"/>
  <c r="D280" i="24"/>
  <c r="D98" i="24"/>
  <c r="D9" i="24"/>
  <c r="D97" i="24"/>
  <c r="D54" i="24"/>
  <c r="D141" i="24"/>
  <c r="D121" i="24"/>
  <c r="D156" i="24"/>
  <c r="D140" i="24"/>
  <c r="D124" i="24"/>
  <c r="D249" i="24"/>
  <c r="D80" i="24"/>
  <c r="D183" i="24"/>
  <c r="D277" i="24"/>
  <c r="D147" i="24"/>
  <c r="D252" i="24"/>
  <c r="D224" i="24"/>
  <c r="D210" i="24"/>
  <c r="D12" i="24"/>
  <c r="D265" i="24"/>
  <c r="D206" i="24"/>
  <c r="D268" i="24"/>
  <c r="D61" i="24"/>
  <c r="D256" i="24"/>
  <c r="D171" i="24"/>
  <c r="D305" i="24"/>
  <c r="D287" i="24"/>
  <c r="D218" i="24"/>
  <c r="D168" i="24"/>
  <c r="D182" i="24"/>
  <c r="D106" i="24"/>
  <c r="D312" i="24"/>
  <c r="D79" i="24"/>
  <c r="D160" i="24"/>
  <c r="D159" i="24"/>
  <c r="D139" i="24"/>
  <c r="D154" i="24"/>
  <c r="D138" i="24"/>
  <c r="D122" i="24"/>
  <c r="D247" i="24"/>
  <c r="D285" i="24"/>
  <c r="D175" i="24"/>
  <c r="D46" i="24"/>
  <c r="D190" i="24"/>
  <c r="D250" i="24"/>
  <c r="D151" i="24"/>
  <c r="D117" i="24"/>
  <c r="D229" i="24"/>
  <c r="D296" i="24"/>
  <c r="D232" i="24"/>
  <c r="D313" i="24"/>
  <c r="D88" i="24"/>
  <c r="D165" i="24"/>
  <c r="D233" i="24"/>
  <c r="D195" i="24"/>
  <c r="D167" i="24"/>
  <c r="D223" i="24"/>
  <c r="D253" i="24"/>
  <c r="D276" i="24"/>
  <c r="D308" i="24"/>
  <c r="D201" i="24"/>
  <c r="D227" i="24"/>
  <c r="D42" i="24"/>
  <c r="D157" i="24"/>
  <c r="D137" i="24"/>
  <c r="D136" i="24"/>
  <c r="D120" i="24"/>
  <c r="D245" i="24"/>
  <c r="D178" i="24"/>
  <c r="D274" i="24"/>
  <c r="D225" i="24"/>
  <c r="D75" i="24"/>
  <c r="D292" i="24"/>
  <c r="D228" i="24"/>
  <c r="D193" i="24"/>
  <c r="D55" i="24"/>
  <c r="D116" i="24"/>
  <c r="D283" i="24"/>
  <c r="D192" i="24"/>
  <c r="D109" i="24"/>
  <c r="D163" i="24"/>
  <c r="D234" i="24"/>
  <c r="D240" i="24"/>
  <c r="D16" i="24"/>
  <c r="D198" i="24"/>
  <c r="D155" i="24"/>
  <c r="D133" i="24"/>
  <c r="D150" i="24"/>
  <c r="D134" i="24"/>
  <c r="D115" i="24"/>
  <c r="D248" i="24"/>
  <c r="D95" i="24"/>
  <c r="D293" i="24"/>
  <c r="D135" i="24"/>
  <c r="D222" i="24"/>
  <c r="D241" i="24"/>
  <c r="D204" i="24"/>
  <c r="D181" i="24"/>
  <c r="D215" i="24"/>
  <c r="D231" i="24"/>
  <c r="D282" i="24"/>
  <c r="D180" i="24"/>
  <c r="D281" i="24"/>
  <c r="D189" i="24"/>
  <c r="D300" i="24"/>
  <c r="D211" i="24"/>
  <c r="D237" i="24"/>
  <c r="D208" i="24"/>
  <c r="D196" i="24"/>
  <c r="D303" i="24"/>
  <c r="D217" i="24"/>
  <c r="D209" i="24"/>
  <c r="D310" i="24"/>
  <c r="D203" i="24"/>
  <c r="D113" i="24"/>
  <c r="D86" i="24"/>
  <c r="D161" i="24"/>
  <c r="D153" i="24"/>
  <c r="D129" i="24"/>
  <c r="D148" i="24"/>
  <c r="D132" i="24"/>
  <c r="D246" i="24"/>
  <c r="D93" i="24"/>
  <c r="D118" i="24"/>
  <c r="D258" i="24"/>
  <c r="D261" i="24"/>
  <c r="D220" i="24"/>
  <c r="D243" i="24"/>
  <c r="D202" i="24"/>
  <c r="D262" i="24"/>
  <c r="D71" i="24"/>
  <c r="D94" i="24"/>
  <c r="D254" i="24"/>
  <c r="D236" i="24"/>
  <c r="D184" i="24"/>
  <c r="D259" i="24"/>
  <c r="D170" i="24"/>
  <c r="D273" i="24"/>
  <c r="D284" i="24"/>
  <c r="D290" i="24"/>
  <c r="D298" i="24"/>
  <c r="D242" i="24"/>
  <c r="D197" i="24"/>
  <c r="D264" i="24"/>
  <c r="D112" i="24"/>
  <c r="D68" i="24"/>
  <c r="D81" i="24"/>
  <c r="D58" i="24"/>
  <c r="D149" i="24"/>
  <c r="D127" i="24"/>
  <c r="D146" i="24"/>
  <c r="D130" i="24"/>
  <c r="D90" i="24"/>
  <c r="D92" i="24"/>
  <c r="D270" i="24"/>
  <c r="D186" i="24"/>
  <c r="D78" i="24"/>
  <c r="D307" i="24"/>
  <c r="D200" i="24"/>
  <c r="D177" i="24"/>
  <c r="D213" i="24"/>
  <c r="D172" i="24"/>
  <c r="D85" i="24"/>
  <c r="D311" i="24"/>
  <c r="D301" i="24"/>
  <c r="D166" i="24"/>
  <c r="D107" i="24"/>
  <c r="D226" i="24"/>
  <c r="D299" i="24"/>
  <c r="D235" i="24"/>
  <c r="D214" i="24"/>
  <c r="D294" i="24"/>
  <c r="D230" i="24"/>
  <c r="D271" i="24"/>
  <c r="D266" i="24"/>
  <c r="D263" i="24"/>
  <c r="D188" i="24"/>
  <c r="D244" i="24"/>
  <c r="D278" i="24"/>
  <c r="D251" i="24"/>
  <c r="D25" i="35"/>
  <c r="D12" i="35"/>
  <c r="D6" i="35"/>
  <c r="D19" i="28"/>
  <c r="D13" i="7"/>
  <c r="D8" i="7"/>
  <c r="D11" i="7"/>
  <c r="D63" i="31"/>
  <c r="D51" i="31"/>
  <c r="D72" i="31"/>
  <c r="D47" i="31"/>
  <c r="D70" i="31"/>
  <c r="D59" i="31"/>
  <c r="D71" i="31"/>
  <c r="D67" i="31"/>
  <c r="D54" i="31"/>
  <c r="D73" i="31"/>
  <c r="D66" i="31"/>
  <c r="D65" i="31"/>
  <c r="D69" i="31"/>
  <c r="D83" i="31"/>
  <c r="D82" i="31"/>
  <c r="D60" i="31"/>
  <c r="D78" i="31"/>
  <c r="D64" i="31"/>
  <c r="D61" i="31"/>
  <c r="D80" i="31"/>
  <c r="D58" i="31"/>
  <c r="D57" i="31"/>
  <c r="D39" i="31"/>
  <c r="D85" i="31"/>
  <c r="D49" i="31"/>
  <c r="D77" i="31"/>
  <c r="D79" i="31"/>
  <c r="D41" i="31"/>
  <c r="D81" i="31"/>
  <c r="D75" i="31"/>
  <c r="D56" i="31"/>
  <c r="D84" i="31"/>
  <c r="D55" i="31"/>
  <c r="D38" i="31"/>
  <c r="D48" i="31"/>
  <c r="D46" i="31"/>
  <c r="D45" i="31"/>
  <c r="D54" i="23"/>
  <c r="D62" i="23"/>
  <c r="I55" i="24"/>
  <c r="I77" i="24"/>
  <c r="C77" i="24" s="1"/>
  <c r="I15" i="40"/>
  <c r="D15" i="40" s="1"/>
  <c r="I29" i="24"/>
  <c r="I24" i="24"/>
  <c r="I16" i="28"/>
  <c r="I6" i="28"/>
  <c r="I53" i="24"/>
  <c r="I79" i="24"/>
  <c r="I10" i="7"/>
  <c r="C10" i="7" s="1"/>
  <c r="I15" i="7"/>
  <c r="I9" i="7"/>
  <c r="I8" i="7"/>
  <c r="I17" i="42"/>
  <c r="D23" i="3"/>
  <c r="I8" i="3"/>
  <c r="D89" i="23"/>
  <c r="D98" i="23"/>
  <c r="D93" i="23"/>
  <c r="D96" i="23"/>
  <c r="D90" i="23"/>
  <c r="D87" i="23"/>
  <c r="D94" i="23"/>
  <c r="D92" i="23"/>
  <c r="D91" i="23"/>
  <c r="D101" i="23"/>
  <c r="D99" i="23"/>
  <c r="D97" i="23"/>
  <c r="D100" i="23"/>
  <c r="D95" i="23"/>
  <c r="D13" i="9"/>
  <c r="D60" i="23"/>
  <c r="D58" i="23"/>
  <c r="D73" i="23"/>
  <c r="D49" i="23"/>
  <c r="D64" i="23"/>
  <c r="D14" i="9"/>
  <c r="D63" i="23"/>
  <c r="D24" i="9"/>
  <c r="D32" i="23"/>
  <c r="D25" i="23"/>
  <c r="D47" i="23"/>
  <c r="D59" i="23"/>
  <c r="D40" i="23"/>
  <c r="D38" i="23"/>
  <c r="D10" i="9"/>
  <c r="D50" i="23"/>
  <c r="D43" i="23"/>
  <c r="D19" i="5"/>
  <c r="D56" i="23"/>
  <c r="D57" i="23"/>
  <c r="D55" i="23"/>
  <c r="D68" i="23"/>
  <c r="D48" i="23"/>
  <c r="D61" i="23"/>
  <c r="D65" i="23"/>
  <c r="I13" i="5"/>
  <c r="I20" i="23"/>
  <c r="C26" i="35"/>
  <c r="H15" i="7"/>
  <c r="D15" i="7" s="1"/>
  <c r="H7" i="7"/>
  <c r="C35" i="9"/>
  <c r="H18" i="5"/>
  <c r="H17" i="5"/>
  <c r="D17" i="5" s="1"/>
  <c r="H8" i="5"/>
  <c r="H35" i="23"/>
  <c r="H21" i="23"/>
  <c r="H8" i="42"/>
  <c r="H10" i="42"/>
  <c r="G33" i="23"/>
  <c r="F7" i="23"/>
  <c r="G21" i="23"/>
  <c r="F23" i="5"/>
  <c r="D23" i="5" s="1"/>
  <c r="G23" i="23"/>
  <c r="G30" i="23"/>
  <c r="F42" i="23"/>
  <c r="D42" i="23" s="1"/>
  <c r="G19" i="23"/>
  <c r="H19" i="9"/>
  <c r="D19" i="9" s="1"/>
  <c r="H9" i="9"/>
  <c r="G20" i="23"/>
  <c r="F12" i="9"/>
  <c r="D12" i="9" s="1"/>
  <c r="F11" i="9"/>
  <c r="G13" i="23"/>
  <c r="E39" i="23"/>
  <c r="G36" i="23"/>
  <c r="G10" i="23"/>
  <c r="E16" i="9"/>
  <c r="G39" i="24"/>
  <c r="C39" i="24" s="1"/>
  <c r="G27" i="24"/>
  <c r="D27" i="24" s="1"/>
  <c r="G23" i="24"/>
  <c r="C23" i="24" s="1"/>
  <c r="G14" i="7"/>
  <c r="D14" i="7" s="1"/>
  <c r="G17" i="7"/>
  <c r="D17" i="7" s="1"/>
  <c r="C20" i="35"/>
  <c r="G33" i="24"/>
  <c r="G20" i="24"/>
  <c r="G9" i="40"/>
  <c r="D9" i="40" s="1"/>
  <c r="G7" i="40"/>
  <c r="D7" i="40" s="1"/>
  <c r="C19" i="7"/>
  <c r="C23" i="7"/>
  <c r="C12" i="7"/>
  <c r="G18" i="42"/>
  <c r="D18" i="42" s="1"/>
  <c r="G12" i="42"/>
  <c r="G44" i="23"/>
  <c r="D44" i="23" s="1"/>
  <c r="G13" i="5"/>
  <c r="G15" i="5"/>
  <c r="G16" i="5"/>
  <c r="C16" i="5" s="1"/>
  <c r="G10" i="5"/>
  <c r="G12" i="5"/>
  <c r="G9" i="5"/>
  <c r="F13" i="35"/>
  <c r="F8" i="35"/>
  <c r="D8" i="35" s="1"/>
  <c r="F14" i="40"/>
  <c r="D14" i="40" s="1"/>
  <c r="F16" i="40"/>
  <c r="D16" i="40" s="1"/>
  <c r="F18" i="7"/>
  <c r="D18" i="7" s="1"/>
  <c r="F7" i="7"/>
  <c r="F8" i="9"/>
  <c r="D8" i="9" s="1"/>
  <c r="F31" i="23"/>
  <c r="F35" i="23"/>
  <c r="F26" i="23"/>
  <c r="F8" i="5"/>
  <c r="F28" i="5"/>
  <c r="D28" i="5" s="1"/>
  <c r="F22" i="5"/>
  <c r="D22" i="5" s="1"/>
  <c r="F10" i="5"/>
  <c r="F15" i="5"/>
  <c r="F11" i="5"/>
  <c r="F9" i="5"/>
  <c r="E11" i="5"/>
  <c r="E7" i="9"/>
  <c r="D7" i="9" s="1"/>
  <c r="E15" i="35"/>
  <c r="E13" i="35"/>
  <c r="E9" i="35"/>
  <c r="D9" i="35" s="1"/>
  <c r="E23" i="31"/>
  <c r="J13" i="24"/>
  <c r="J12" i="40"/>
  <c r="D12" i="40" s="1"/>
  <c r="J55" i="24"/>
  <c r="J79" i="24"/>
  <c r="J22" i="24"/>
  <c r="J14" i="28"/>
  <c r="J15" i="28"/>
  <c r="J8" i="28"/>
  <c r="J13" i="28"/>
  <c r="J10" i="28"/>
  <c r="J12" i="28"/>
  <c r="J15" i="24"/>
  <c r="J35" i="24"/>
  <c r="J25" i="35"/>
  <c r="J13" i="35"/>
  <c r="J16" i="9"/>
  <c r="J41" i="23"/>
  <c r="D41" i="23" s="1"/>
  <c r="C30" i="9"/>
  <c r="C28" i="9"/>
  <c r="J9" i="9"/>
  <c r="J15" i="9"/>
  <c r="D15" i="9" s="1"/>
  <c r="J6" i="9"/>
  <c r="J23" i="23"/>
  <c r="J14" i="23"/>
  <c r="J10" i="5"/>
  <c r="J27" i="5"/>
  <c r="D27" i="5" s="1"/>
  <c r="J18" i="5"/>
  <c r="J20" i="5"/>
  <c r="J21" i="23"/>
  <c r="J15" i="5"/>
  <c r="J9" i="42"/>
  <c r="J23" i="31"/>
  <c r="J22" i="3"/>
  <c r="J8" i="3"/>
  <c r="J11" i="3"/>
  <c r="D11" i="3" s="1"/>
  <c r="J12" i="3"/>
  <c r="J10" i="3"/>
  <c r="D10" i="3" s="1"/>
  <c r="J10" i="24"/>
  <c r="J15" i="7"/>
  <c r="J7" i="7"/>
  <c r="J27" i="24"/>
  <c r="H37" i="23"/>
  <c r="H52" i="23"/>
  <c r="C52" i="23" s="1"/>
  <c r="I36" i="23"/>
  <c r="C38" i="5"/>
  <c r="C11" i="29"/>
  <c r="I20" i="24"/>
  <c r="I13" i="35"/>
  <c r="D13" i="35" s="1"/>
  <c r="I64" i="24"/>
  <c r="C19" i="35"/>
  <c r="I72" i="24"/>
  <c r="I27" i="28"/>
  <c r="D27" i="28" s="1"/>
  <c r="I14" i="28"/>
  <c r="I11" i="28"/>
  <c r="I8" i="28"/>
  <c r="D8" i="28" s="1"/>
  <c r="I45" i="24"/>
  <c r="D45" i="24" s="1"/>
  <c r="I30" i="24"/>
  <c r="I18" i="40"/>
  <c r="D18" i="40" s="1"/>
  <c r="I6" i="40"/>
  <c r="D6" i="40" s="1"/>
  <c r="C21" i="7"/>
  <c r="C23" i="3"/>
  <c r="I53" i="31"/>
  <c r="D53" i="31" s="1"/>
  <c r="I17" i="31"/>
  <c r="C24" i="9"/>
  <c r="I22" i="9"/>
  <c r="D22" i="9" s="1"/>
  <c r="I11" i="9"/>
  <c r="C19" i="5"/>
  <c r="C12" i="35"/>
  <c r="C6" i="35"/>
  <c r="H24" i="23"/>
  <c r="H33" i="23"/>
  <c r="H26" i="23"/>
  <c r="H7" i="23"/>
  <c r="C63" i="24"/>
  <c r="H16" i="35"/>
  <c r="H17" i="40"/>
  <c r="D17" i="40" s="1"/>
  <c r="H7" i="40"/>
  <c r="H20" i="40"/>
  <c r="H6" i="40"/>
  <c r="H13" i="40"/>
  <c r="D13" i="40" s="1"/>
  <c r="H16" i="40"/>
  <c r="H14" i="40"/>
  <c r="H9" i="7"/>
  <c r="D9" i="7" s="1"/>
  <c r="H6" i="7"/>
  <c r="D6" i="7" s="1"/>
  <c r="H26" i="28"/>
  <c r="H6" i="28"/>
  <c r="C14" i="42"/>
  <c r="C36" i="42"/>
  <c r="C19" i="42"/>
  <c r="H26" i="31"/>
  <c r="H10" i="31"/>
  <c r="C21" i="3"/>
  <c r="H52" i="31"/>
  <c r="D52" i="31" s="1"/>
  <c r="H7" i="3"/>
  <c r="H8" i="3"/>
  <c r="H39" i="23"/>
  <c r="H8" i="23"/>
  <c r="H36" i="23"/>
  <c r="C29" i="9"/>
  <c r="C14" i="9"/>
  <c r="C17" i="9"/>
  <c r="G31" i="24"/>
  <c r="D31" i="24" s="1"/>
  <c r="G10" i="24"/>
  <c r="D10" i="24" s="1"/>
  <c r="G10" i="35"/>
  <c r="G8" i="35"/>
  <c r="G9" i="35"/>
  <c r="G35" i="24"/>
  <c r="G17" i="35"/>
  <c r="D17" i="35" s="1"/>
  <c r="G13" i="35"/>
  <c r="G8" i="7"/>
  <c r="G18" i="7"/>
  <c r="C13" i="9"/>
  <c r="C36" i="9"/>
  <c r="F20" i="23"/>
  <c r="F8" i="23"/>
  <c r="C34" i="5"/>
  <c r="C35" i="5"/>
  <c r="E6" i="5"/>
  <c r="F30" i="23"/>
  <c r="E26" i="5"/>
  <c r="E9" i="5"/>
  <c r="C21" i="5"/>
  <c r="C23" i="9"/>
  <c r="G6" i="9"/>
  <c r="C29" i="5"/>
  <c r="C30" i="3"/>
  <c r="C20" i="3"/>
  <c r="C10" i="9"/>
  <c r="C23" i="5"/>
  <c r="F14" i="3"/>
  <c r="F7" i="3"/>
  <c r="F29" i="31"/>
  <c r="F17" i="42"/>
  <c r="F10" i="42"/>
  <c r="F8" i="42"/>
  <c r="F22" i="42"/>
  <c r="D22" i="42" s="1"/>
  <c r="H17" i="31"/>
  <c r="C12" i="29"/>
  <c r="C8" i="29"/>
  <c r="I11" i="31"/>
  <c r="G73" i="24"/>
  <c r="H33" i="31"/>
  <c r="I16" i="42"/>
  <c r="H29" i="42"/>
  <c r="F37" i="31"/>
  <c r="I31" i="23"/>
  <c r="I25" i="31"/>
  <c r="J82" i="23"/>
  <c r="H24" i="31"/>
  <c r="G72" i="24"/>
  <c r="E49" i="24"/>
  <c r="D49" i="24" s="1"/>
  <c r="I7" i="42"/>
  <c r="J57" i="24"/>
  <c r="D57" i="24" s="1"/>
  <c r="G29" i="24"/>
  <c r="I13" i="23"/>
  <c r="J13" i="23"/>
  <c r="F30" i="31"/>
  <c r="F11" i="7"/>
  <c r="I21" i="31"/>
  <c r="I6" i="42"/>
  <c r="J26" i="31"/>
  <c r="C13" i="29"/>
  <c r="C37" i="42"/>
  <c r="I29" i="23"/>
  <c r="I23" i="31"/>
  <c r="J36" i="23"/>
  <c r="E69" i="24"/>
  <c r="D69" i="24" s="1"/>
  <c r="I21" i="24"/>
  <c r="H32" i="31"/>
  <c r="H13" i="42"/>
  <c r="G15" i="28"/>
  <c r="D15" i="28" s="1"/>
  <c r="H14" i="28"/>
  <c r="D14" i="28" s="1"/>
  <c r="J41" i="24"/>
  <c r="I36" i="24"/>
  <c r="D36" i="24" s="1"/>
  <c r="F16" i="31"/>
  <c r="F10" i="23"/>
  <c r="E86" i="23"/>
  <c r="H37" i="31"/>
  <c r="F40" i="31"/>
  <c r="D40" i="31" s="1"/>
  <c r="E65" i="24"/>
  <c r="D65" i="24" s="1"/>
  <c r="J54" i="24"/>
  <c r="H19" i="31"/>
  <c r="F40" i="24"/>
  <c r="J28" i="24"/>
  <c r="H12" i="3"/>
  <c r="H16" i="3"/>
  <c r="I10" i="23"/>
  <c r="H14" i="33"/>
  <c r="H9" i="33"/>
  <c r="J53" i="24"/>
  <c r="J26" i="23"/>
  <c r="F21" i="23"/>
  <c r="H82" i="23"/>
  <c r="I30" i="23"/>
  <c r="H29" i="31"/>
  <c r="G18" i="31"/>
  <c r="I28" i="42"/>
  <c r="I21" i="42"/>
  <c r="D21" i="42" s="1"/>
  <c r="G30" i="31"/>
  <c r="I36" i="31"/>
  <c r="D36" i="31" s="1"/>
  <c r="J18" i="31"/>
  <c r="F26" i="31"/>
  <c r="F35" i="31"/>
  <c r="I34" i="23"/>
  <c r="D34" i="23" s="1"/>
  <c r="E10" i="23"/>
  <c r="I101" i="24"/>
  <c r="D101" i="24" s="1"/>
  <c r="I9" i="28"/>
  <c r="D9" i="28" s="1"/>
  <c r="I25" i="28"/>
  <c r="D25" i="28" s="1"/>
  <c r="J21" i="24"/>
  <c r="I13" i="31"/>
  <c r="I16" i="23"/>
  <c r="J37" i="23"/>
  <c r="J20" i="24"/>
  <c r="F76" i="24"/>
  <c r="D76" i="24" s="1"/>
  <c r="J24" i="24"/>
  <c r="I30" i="31"/>
  <c r="H10" i="23"/>
  <c r="H20" i="23"/>
  <c r="G28" i="24"/>
  <c r="J50" i="31"/>
  <c r="D50" i="31" s="1"/>
  <c r="G67" i="24"/>
  <c r="D67" i="24" s="1"/>
  <c r="J81" i="23"/>
  <c r="J20" i="23"/>
  <c r="J16" i="23"/>
  <c r="J31" i="23"/>
  <c r="J17" i="23"/>
  <c r="J19" i="31"/>
  <c r="J34" i="31"/>
  <c r="J31" i="31"/>
  <c r="J24" i="31"/>
  <c r="J30" i="31"/>
  <c r="J28" i="31"/>
  <c r="J16" i="31"/>
  <c r="J6" i="31"/>
  <c r="J27" i="31"/>
  <c r="J20" i="31"/>
  <c r="J24" i="23"/>
  <c r="C33" i="9"/>
  <c r="C28" i="3"/>
  <c r="I10" i="28"/>
  <c r="I12" i="28"/>
  <c r="I15" i="24"/>
  <c r="I22" i="28"/>
  <c r="I13" i="28"/>
  <c r="I7" i="35"/>
  <c r="I16" i="35"/>
  <c r="D16" i="35" s="1"/>
  <c r="I35" i="24"/>
  <c r="I10" i="35"/>
  <c r="D10" i="35" s="1"/>
  <c r="I8" i="40"/>
  <c r="I11" i="40"/>
  <c r="I16" i="31"/>
  <c r="I44" i="31"/>
  <c r="D44" i="31" s="1"/>
  <c r="I18" i="3"/>
  <c r="D18" i="3" s="1"/>
  <c r="I18" i="31"/>
  <c r="I29" i="42"/>
  <c r="I12" i="42"/>
  <c r="I8" i="42"/>
  <c r="I10" i="42"/>
  <c r="I15" i="3"/>
  <c r="I20" i="31"/>
  <c r="I43" i="31"/>
  <c r="D43" i="31" s="1"/>
  <c r="I12" i="3"/>
  <c r="I16" i="3"/>
  <c r="I27" i="31"/>
  <c r="I19" i="3"/>
  <c r="I25" i="3"/>
  <c r="I12" i="33"/>
  <c r="I7" i="33"/>
  <c r="I79" i="23"/>
  <c r="I10" i="33"/>
  <c r="I9" i="33"/>
  <c r="I6" i="33"/>
  <c r="I20" i="9"/>
  <c r="I18" i="9"/>
  <c r="D18" i="9" s="1"/>
  <c r="I20" i="5"/>
  <c r="I6" i="5"/>
  <c r="I24" i="5"/>
  <c r="I31" i="5"/>
  <c r="D31" i="5" s="1"/>
  <c r="G11" i="24"/>
  <c r="H12" i="23"/>
  <c r="C11" i="35"/>
  <c r="C19" i="40"/>
  <c r="H32" i="42"/>
  <c r="H16" i="42"/>
  <c r="G32" i="31"/>
  <c r="E22" i="24"/>
  <c r="G6" i="5"/>
  <c r="F13" i="24"/>
  <c r="H7" i="42"/>
  <c r="E8" i="33"/>
  <c r="G6" i="33"/>
  <c r="E73" i="24"/>
  <c r="G9" i="31"/>
  <c r="H13" i="31"/>
  <c r="H15" i="3"/>
  <c r="E33" i="24"/>
  <c r="D33" i="24" s="1"/>
  <c r="C18" i="35"/>
  <c r="G6" i="28"/>
  <c r="G16" i="42"/>
  <c r="F6" i="3"/>
  <c r="F7" i="31"/>
  <c r="H18" i="23"/>
  <c r="F18" i="23"/>
  <c r="E60" i="24"/>
  <c r="D60" i="24" s="1"/>
  <c r="H13" i="23"/>
  <c r="H9" i="31"/>
  <c r="H14" i="31"/>
  <c r="H7" i="31"/>
  <c r="H15" i="23"/>
  <c r="F13" i="31"/>
  <c r="E83" i="23"/>
  <c r="F47" i="24"/>
  <c r="D47" i="24" s="1"/>
  <c r="G32" i="24"/>
  <c r="E33" i="31"/>
  <c r="E37" i="31"/>
  <c r="F11" i="31"/>
  <c r="E15" i="24"/>
  <c r="H79" i="23"/>
  <c r="H30" i="31"/>
  <c r="E21" i="23"/>
  <c r="H20" i="31"/>
  <c r="H11" i="31"/>
  <c r="F21" i="24"/>
  <c r="G22" i="31"/>
  <c r="E7" i="24"/>
  <c r="D7" i="24" s="1"/>
  <c r="F13" i="23"/>
  <c r="H80" i="23"/>
  <c r="E85" i="23"/>
  <c r="D85" i="23" s="1"/>
  <c r="F16" i="28"/>
  <c r="F7" i="24"/>
  <c r="E8" i="24"/>
  <c r="F9" i="3"/>
  <c r="E16" i="23"/>
  <c r="E72" i="24"/>
  <c r="F24" i="42"/>
  <c r="F19" i="31"/>
  <c r="E51" i="24"/>
  <c r="H8" i="24"/>
  <c r="E14" i="3"/>
  <c r="F6" i="5"/>
  <c r="G11" i="28"/>
  <c r="D11" i="28" s="1"/>
  <c r="G8" i="24"/>
  <c r="F9" i="31"/>
  <c r="F6" i="33"/>
  <c r="F20" i="24"/>
  <c r="D6" i="30"/>
  <c r="G7" i="33"/>
  <c r="H25" i="5"/>
  <c r="D25" i="5" s="1"/>
  <c r="H7" i="35"/>
  <c r="H15" i="35"/>
  <c r="H8" i="40"/>
  <c r="H11" i="40"/>
  <c r="H7" i="28"/>
  <c r="H19" i="28"/>
  <c r="H29" i="28"/>
  <c r="D29" i="28" s="1"/>
  <c r="H13" i="28"/>
  <c r="H24" i="28"/>
  <c r="D24" i="28" s="1"/>
  <c r="H12" i="28"/>
  <c r="H7" i="33"/>
  <c r="H16" i="9"/>
  <c r="H6" i="9"/>
  <c r="H24" i="5"/>
  <c r="H26" i="5"/>
  <c r="H6" i="5"/>
  <c r="H19" i="23"/>
  <c r="H14" i="5"/>
  <c r="H12" i="5"/>
  <c r="H31" i="5"/>
  <c r="H18" i="31"/>
  <c r="H12" i="42"/>
  <c r="H25" i="42"/>
  <c r="H35" i="31"/>
  <c r="H11" i="42"/>
  <c r="H17" i="42"/>
  <c r="H24" i="42"/>
  <c r="H6" i="42"/>
  <c r="H20" i="42"/>
  <c r="H15" i="31"/>
  <c r="H28" i="42"/>
  <c r="H13" i="3"/>
  <c r="H22" i="31"/>
  <c r="H16" i="31"/>
  <c r="H9" i="3"/>
  <c r="H8" i="31"/>
  <c r="H6" i="3"/>
  <c r="E59" i="24"/>
  <c r="D59" i="24" s="1"/>
  <c r="F14" i="35"/>
  <c r="D14" i="35" s="1"/>
  <c r="F15" i="35"/>
  <c r="F54" i="24"/>
  <c r="C21" i="35"/>
  <c r="E21" i="24"/>
  <c r="E64" i="24"/>
  <c r="D64" i="24" s="1"/>
  <c r="E38" i="24"/>
  <c r="D38" i="24" s="1"/>
  <c r="F44" i="24"/>
  <c r="D44" i="24" s="1"/>
  <c r="F38" i="24"/>
  <c r="F30" i="24"/>
  <c r="D30" i="24" s="1"/>
  <c r="E40" i="24"/>
  <c r="D40" i="24" s="1"/>
  <c r="G30" i="28"/>
  <c r="D30" i="28" s="1"/>
  <c r="G10" i="28"/>
  <c r="F6" i="28"/>
  <c r="D6" i="28" s="1"/>
  <c r="F18" i="28"/>
  <c r="F26" i="28"/>
  <c r="D26" i="28" s="1"/>
  <c r="E23" i="28"/>
  <c r="D23" i="28" s="1"/>
  <c r="F34" i="24"/>
  <c r="D7" i="30"/>
  <c r="F12" i="33"/>
  <c r="D12" i="33" s="1"/>
  <c r="E20" i="9"/>
  <c r="E20" i="23"/>
  <c r="E18" i="23"/>
  <c r="F24" i="5"/>
  <c r="F40" i="5"/>
  <c r="G14" i="23"/>
  <c r="F24" i="31"/>
  <c r="G19" i="31"/>
  <c r="F34" i="31"/>
  <c r="G7" i="42"/>
  <c r="F17" i="3"/>
  <c r="F23" i="31"/>
  <c r="E28" i="31"/>
  <c r="G15" i="3"/>
  <c r="D11" i="30"/>
  <c r="G15" i="24"/>
  <c r="G79" i="24"/>
  <c r="G17" i="24"/>
  <c r="G24" i="24"/>
  <c r="G16" i="31"/>
  <c r="G11" i="31"/>
  <c r="G14" i="31"/>
  <c r="G19" i="3"/>
  <c r="G13" i="3"/>
  <c r="G12" i="3"/>
  <c r="G25" i="3"/>
  <c r="G19" i="28"/>
  <c r="G16" i="28"/>
  <c r="G7" i="28"/>
  <c r="G22" i="28"/>
  <c r="G13" i="28"/>
  <c r="G28" i="28"/>
  <c r="D28" i="28" s="1"/>
  <c r="G12" i="28"/>
  <c r="G8" i="40"/>
  <c r="G11" i="40"/>
  <c r="G20" i="40"/>
  <c r="D20" i="40" s="1"/>
  <c r="G10" i="40"/>
  <c r="D10" i="40" s="1"/>
  <c r="G14" i="33"/>
  <c r="G8" i="33"/>
  <c r="G9" i="33"/>
  <c r="G9" i="23"/>
  <c r="G6" i="23"/>
  <c r="G15" i="23"/>
  <c r="G34" i="31"/>
  <c r="G35" i="31"/>
  <c r="G17" i="42"/>
  <c r="G11" i="42"/>
  <c r="G13" i="42"/>
  <c r="G28" i="42"/>
  <c r="G30" i="42"/>
  <c r="G23" i="31"/>
  <c r="G9" i="3"/>
  <c r="G22" i="3"/>
  <c r="G8" i="31"/>
  <c r="G6" i="3"/>
  <c r="G17" i="3"/>
  <c r="G20" i="31"/>
  <c r="G6" i="31"/>
  <c r="G14" i="3"/>
  <c r="F17" i="24"/>
  <c r="F28" i="24"/>
  <c r="F23" i="35"/>
  <c r="D23" i="35" s="1"/>
  <c r="F17" i="35"/>
  <c r="C15" i="33"/>
  <c r="E12" i="28"/>
  <c r="F14" i="23"/>
  <c r="F25" i="42"/>
  <c r="F11" i="42"/>
  <c r="F16" i="42"/>
  <c r="F38" i="42"/>
  <c r="F12" i="42"/>
  <c r="D12" i="42" s="1"/>
  <c r="F32" i="31"/>
  <c r="F31" i="31"/>
  <c r="F29" i="42"/>
  <c r="F7" i="42"/>
  <c r="F25" i="31"/>
  <c r="F20" i="42"/>
  <c r="F18" i="31"/>
  <c r="F17" i="31"/>
  <c r="F10" i="31"/>
  <c r="F15" i="31"/>
  <c r="F26" i="42"/>
  <c r="F6" i="31"/>
  <c r="F8" i="31"/>
  <c r="F25" i="3"/>
  <c r="E30" i="31"/>
  <c r="E24" i="5"/>
  <c r="E9" i="23"/>
  <c r="E29" i="42"/>
  <c r="E34" i="24"/>
  <c r="E8" i="42"/>
  <c r="E14" i="33"/>
  <c r="E26" i="31"/>
  <c r="E10" i="31"/>
  <c r="E17" i="24"/>
  <c r="E7" i="28"/>
  <c r="D7" i="28" s="1"/>
  <c r="E17" i="28"/>
  <c r="D17" i="28" s="1"/>
  <c r="E20" i="24"/>
  <c r="D20" i="24" s="1"/>
  <c r="E14" i="5"/>
  <c r="E6" i="23"/>
  <c r="E81" i="23"/>
  <c r="E32" i="24"/>
  <c r="E13" i="24"/>
  <c r="E12" i="5"/>
  <c r="E35" i="24"/>
  <c r="E79" i="23"/>
  <c r="E6" i="9"/>
  <c r="E11" i="42"/>
  <c r="D11" i="42" s="1"/>
  <c r="E25" i="42"/>
  <c r="D25" i="42" s="1"/>
  <c r="E21" i="28"/>
  <c r="D21" i="28" s="1"/>
  <c r="E35" i="31"/>
  <c r="E28" i="24"/>
  <c r="E24" i="24"/>
  <c r="E37" i="5"/>
  <c r="E13" i="33"/>
  <c r="D13" i="33" s="1"/>
  <c r="E29" i="24"/>
  <c r="E20" i="42"/>
  <c r="D20" i="42" s="1"/>
  <c r="E18" i="28"/>
  <c r="D18" i="28" s="1"/>
  <c r="E16" i="28"/>
  <c r="E6" i="3"/>
  <c r="E10" i="33"/>
  <c r="E15" i="23"/>
  <c r="E7" i="33"/>
  <c r="E30" i="42"/>
  <c r="E22" i="28"/>
  <c r="E9" i="42"/>
  <c r="E17" i="23"/>
  <c r="E82" i="23"/>
  <c r="E13" i="28"/>
  <c r="E17" i="3"/>
  <c r="E25" i="3"/>
  <c r="E9" i="3"/>
  <c r="E19" i="3"/>
  <c r="E22" i="3"/>
  <c r="D22" i="3" s="1"/>
  <c r="E12" i="3"/>
  <c r="E15" i="42"/>
  <c r="D15" i="42" s="1"/>
  <c r="E7" i="42"/>
  <c r="E24" i="42"/>
  <c r="E26" i="42"/>
  <c r="D26" i="42" s="1"/>
  <c r="E7" i="31"/>
  <c r="E17" i="31"/>
  <c r="E6" i="42"/>
  <c r="E32" i="42"/>
  <c r="E16" i="42"/>
  <c r="D16" i="42" s="1"/>
  <c r="E28" i="42"/>
  <c r="D28" i="42" s="1"/>
  <c r="E13" i="42"/>
  <c r="D13" i="42" s="1"/>
  <c r="E18" i="31"/>
  <c r="E21" i="31"/>
  <c r="E29" i="31"/>
  <c r="E19" i="31"/>
  <c r="E15" i="31"/>
  <c r="E31" i="31"/>
  <c r="E13" i="31"/>
  <c r="E25" i="31"/>
  <c r="E24" i="31"/>
  <c r="E9" i="31"/>
  <c r="E11" i="31"/>
  <c r="E20" i="31"/>
  <c r="E6" i="31"/>
  <c r="E8" i="31"/>
  <c r="F15" i="23"/>
  <c r="E23" i="23"/>
  <c r="I62" i="31"/>
  <c r="I76" i="31"/>
  <c r="J62" i="31"/>
  <c r="H62" i="31"/>
  <c r="E62" i="31"/>
  <c r="G62" i="31"/>
  <c r="F62" i="31"/>
  <c r="E12" i="23"/>
  <c r="E11" i="23"/>
  <c r="D11" i="23" s="1"/>
  <c r="E35" i="23"/>
  <c r="E31" i="23"/>
  <c r="E29" i="23"/>
  <c r="E19" i="23"/>
  <c r="E14" i="23"/>
  <c r="I32" i="42"/>
  <c r="C22" i="35"/>
  <c r="G6" i="42"/>
  <c r="C10" i="30"/>
  <c r="C26" i="3"/>
  <c r="I6" i="3"/>
  <c r="C18" i="33"/>
  <c r="I17" i="24"/>
  <c r="I91" i="24"/>
  <c r="D91" i="24" s="1"/>
  <c r="I34" i="24"/>
  <c r="I41" i="24"/>
  <c r="I22" i="24"/>
  <c r="I7" i="24"/>
  <c r="I19" i="23"/>
  <c r="I9" i="31"/>
  <c r="I8" i="31"/>
  <c r="I13" i="3"/>
  <c r="I28" i="31"/>
  <c r="I17" i="3"/>
  <c r="I14" i="31"/>
  <c r="F76" i="31"/>
  <c r="H76" i="31"/>
  <c r="E76" i="31"/>
  <c r="G76" i="31"/>
  <c r="G32" i="42"/>
  <c r="G29" i="31"/>
  <c r="G21" i="31"/>
  <c r="G13" i="31"/>
  <c r="G25" i="31"/>
  <c r="G15" i="31"/>
  <c r="G24" i="31"/>
  <c r="G31" i="31"/>
  <c r="G17" i="31"/>
  <c r="G10" i="31"/>
  <c r="C113" i="24"/>
  <c r="G9" i="42"/>
  <c r="G29" i="42"/>
  <c r="G24" i="42"/>
  <c r="C238" i="24"/>
  <c r="C267" i="24"/>
  <c r="C251" i="24"/>
  <c r="C221" i="24"/>
  <c r="C46" i="42"/>
  <c r="C237" i="24"/>
  <c r="C111" i="24"/>
  <c r="C139" i="24"/>
  <c r="C132" i="24"/>
  <c r="C39" i="31"/>
  <c r="C27" i="42"/>
  <c r="C235" i="24"/>
  <c r="C198" i="24"/>
  <c r="C126" i="24"/>
  <c r="C190" i="24"/>
  <c r="C228" i="24"/>
  <c r="C95" i="23"/>
  <c r="C62" i="23"/>
  <c r="C227" i="24"/>
  <c r="C244" i="24"/>
  <c r="C81" i="31"/>
  <c r="C59" i="31"/>
  <c r="C115" i="24"/>
  <c r="C159" i="24"/>
  <c r="C148" i="24"/>
  <c r="C186" i="24"/>
  <c r="C178" i="24"/>
  <c r="C310" i="24"/>
  <c r="C169" i="24"/>
  <c r="C25" i="24"/>
  <c r="C279" i="24"/>
  <c r="C241" i="24"/>
  <c r="C232" i="24"/>
  <c r="C282" i="24"/>
  <c r="C189" i="24"/>
  <c r="C61" i="24"/>
  <c r="C176" i="24"/>
  <c r="C195" i="24"/>
  <c r="C240" i="24"/>
  <c r="C275" i="24"/>
  <c r="C118" i="24"/>
  <c r="C258" i="24"/>
  <c r="C46" i="24"/>
  <c r="C243" i="24"/>
  <c r="C151" i="24"/>
  <c r="C278" i="24"/>
  <c r="C229" i="24"/>
  <c r="C187" i="24"/>
  <c r="C207" i="24"/>
  <c r="C201" i="24"/>
  <c r="C106" i="24"/>
  <c r="C68" i="24"/>
  <c r="C60" i="31"/>
  <c r="C98" i="24"/>
  <c r="C203" i="24"/>
  <c r="C114" i="24"/>
  <c r="C83" i="24"/>
  <c r="C161" i="24"/>
  <c r="C123" i="24"/>
  <c r="C152" i="24"/>
  <c r="C120" i="24"/>
  <c r="C245" i="24"/>
  <c r="C220" i="24"/>
  <c r="C202" i="24"/>
  <c r="C304" i="24"/>
  <c r="C292" i="24"/>
  <c r="C297" i="24"/>
  <c r="C219" i="24"/>
  <c r="C286" i="24"/>
  <c r="C171" i="24"/>
  <c r="C168" i="24"/>
  <c r="C52" i="24"/>
  <c r="C121" i="24"/>
  <c r="C150" i="24"/>
  <c r="C95" i="24"/>
  <c r="C172" i="24"/>
  <c r="C272" i="24"/>
  <c r="C301" i="24"/>
  <c r="C107" i="24"/>
  <c r="C299" i="24"/>
  <c r="C271" i="24"/>
  <c r="C233" i="24"/>
  <c r="C253" i="24"/>
  <c r="C157" i="24"/>
  <c r="C9" i="24"/>
  <c r="C97" i="24"/>
  <c r="C42" i="24"/>
  <c r="C155" i="24"/>
  <c r="C144" i="24"/>
  <c r="C302" i="24"/>
  <c r="C177" i="24"/>
  <c r="C185" i="24"/>
  <c r="C75" i="24"/>
  <c r="C164" i="24"/>
  <c r="C166" i="24"/>
  <c r="C210" i="24"/>
  <c r="C313" i="24"/>
  <c r="C305" i="24"/>
  <c r="C230" i="24"/>
  <c r="C188" i="24"/>
  <c r="C92" i="24"/>
  <c r="C306" i="24"/>
  <c r="C284" i="24"/>
  <c r="C82" i="24"/>
  <c r="C153" i="24"/>
  <c r="C142" i="24"/>
  <c r="C248" i="24"/>
  <c r="C288" i="24"/>
  <c r="C225" i="24"/>
  <c r="C117" i="24"/>
  <c r="C162" i="24"/>
  <c r="C224" i="24"/>
  <c r="C12" i="24"/>
  <c r="C268" i="24"/>
  <c r="C256" i="24"/>
  <c r="C287" i="24"/>
  <c r="C217" i="24"/>
  <c r="C257" i="24"/>
  <c r="C234" i="24"/>
  <c r="C312" i="24"/>
  <c r="C149" i="24"/>
  <c r="C140" i="24"/>
  <c r="C246" i="24"/>
  <c r="C295" i="24"/>
  <c r="C84" i="24"/>
  <c r="C165" i="24"/>
  <c r="C273" i="24"/>
  <c r="C290" i="24"/>
  <c r="C276" i="24"/>
  <c r="C277" i="24"/>
  <c r="C112" i="24"/>
  <c r="C145" i="24"/>
  <c r="C138" i="24"/>
  <c r="C90" i="24"/>
  <c r="C291" i="24"/>
  <c r="C293" i="24"/>
  <c r="C66" i="24"/>
  <c r="C135" i="24"/>
  <c r="C50" i="24"/>
  <c r="C147" i="24"/>
  <c r="C215" i="24"/>
  <c r="C255" i="24"/>
  <c r="C259" i="24"/>
  <c r="C163" i="24"/>
  <c r="C218" i="24"/>
  <c r="C182" i="24"/>
  <c r="C266" i="24"/>
  <c r="C146" i="24"/>
  <c r="C160" i="24"/>
  <c r="C143" i="24"/>
  <c r="C136" i="24"/>
  <c r="C87" i="24"/>
  <c r="C200" i="24"/>
  <c r="C262" i="24"/>
  <c r="C296" i="24"/>
  <c r="C231" i="24"/>
  <c r="C265" i="24"/>
  <c r="C254" i="24"/>
  <c r="C184" i="24"/>
  <c r="C196" i="24"/>
  <c r="C167" i="24"/>
  <c r="C280" i="24"/>
  <c r="C134" i="24"/>
  <c r="C89" i="24"/>
  <c r="C274" i="24"/>
  <c r="C16" i="24"/>
  <c r="C74" i="24"/>
  <c r="C213" i="24"/>
  <c r="C197" i="24"/>
  <c r="C311" i="24"/>
  <c r="C236" i="24"/>
  <c r="C174" i="24"/>
  <c r="C116" i="24"/>
  <c r="C170" i="24"/>
  <c r="C294" i="24"/>
  <c r="C173" i="24"/>
  <c r="C289" i="24"/>
  <c r="C209" i="24"/>
  <c r="C308" i="24"/>
  <c r="C141" i="24"/>
  <c r="C180" i="24"/>
  <c r="C119" i="24"/>
  <c r="C303" i="24"/>
  <c r="C58" i="24"/>
  <c r="C137" i="24"/>
  <c r="C130" i="24"/>
  <c r="C270" i="24"/>
  <c r="C307" i="24"/>
  <c r="C199" i="24"/>
  <c r="C309" i="24"/>
  <c r="C269" i="24"/>
  <c r="C194" i="24"/>
  <c r="C181" i="24"/>
  <c r="C208" i="24"/>
  <c r="C263" i="24"/>
  <c r="C131" i="24"/>
  <c r="C102" i="24"/>
  <c r="C133" i="24"/>
  <c r="C128" i="24"/>
  <c r="C183" i="24"/>
  <c r="C175" i="24"/>
  <c r="C261" i="24"/>
  <c r="C179" i="24"/>
  <c r="C314" i="24"/>
  <c r="C281" i="24"/>
  <c r="C239" i="24"/>
  <c r="C216" i="24"/>
  <c r="C205" i="24"/>
  <c r="C223" i="24"/>
  <c r="C93" i="24"/>
  <c r="C211" i="24"/>
  <c r="C110" i="24"/>
  <c r="C129" i="24"/>
  <c r="C158" i="24"/>
  <c r="C283" i="24"/>
  <c r="C109" i="24"/>
  <c r="C214" i="24"/>
  <c r="C260" i="24"/>
  <c r="C298" i="24"/>
  <c r="C108" i="24"/>
  <c r="C86" i="24"/>
  <c r="C127" i="24"/>
  <c r="C156" i="24"/>
  <c r="C124" i="24"/>
  <c r="C249" i="24"/>
  <c r="C71" i="24"/>
  <c r="C222" i="24"/>
  <c r="C94" i="24"/>
  <c r="C252" i="24"/>
  <c r="C193" i="24"/>
  <c r="C264" i="24"/>
  <c r="C206" i="24"/>
  <c r="C226" i="24"/>
  <c r="C212" i="24"/>
  <c r="C81" i="24"/>
  <c r="C125" i="24"/>
  <c r="C154" i="24"/>
  <c r="C122" i="24"/>
  <c r="C247" i="24"/>
  <c r="C78" i="24"/>
  <c r="C80" i="24"/>
  <c r="C285" i="24"/>
  <c r="C242" i="24"/>
  <c r="C85" i="24"/>
  <c r="C250" i="24"/>
  <c r="C204" i="24"/>
  <c r="C300" i="24"/>
  <c r="C191" i="24"/>
  <c r="C192" i="24"/>
  <c r="C88" i="24"/>
  <c r="C9" i="29"/>
  <c r="C10" i="29"/>
  <c r="C7" i="29"/>
  <c r="C6" i="29"/>
  <c r="C32" i="28"/>
  <c r="C33" i="28"/>
  <c r="C31" i="28"/>
  <c r="C20" i="28"/>
  <c r="C20" i="7"/>
  <c r="C7" i="41"/>
  <c r="C6" i="41"/>
  <c r="C6" i="30"/>
  <c r="C7" i="30"/>
  <c r="C9" i="30"/>
  <c r="C8" i="30"/>
  <c r="C99" i="23"/>
  <c r="C87" i="23"/>
  <c r="C97" i="23"/>
  <c r="C56" i="23"/>
  <c r="C93" i="23"/>
  <c r="C61" i="23"/>
  <c r="C98" i="23"/>
  <c r="C68" i="23"/>
  <c r="C90" i="23"/>
  <c r="C54" i="23"/>
  <c r="C96" i="23"/>
  <c r="C65" i="23"/>
  <c r="C59" i="23"/>
  <c r="C50" i="23"/>
  <c r="C94" i="23"/>
  <c r="C55" i="23"/>
  <c r="C58" i="23"/>
  <c r="C43" i="23"/>
  <c r="C92" i="23"/>
  <c r="C57" i="23"/>
  <c r="C60" i="23"/>
  <c r="C100" i="23"/>
  <c r="C91" i="23"/>
  <c r="C48" i="23"/>
  <c r="C63" i="23"/>
  <c r="C47" i="23"/>
  <c r="C64" i="23"/>
  <c r="C25" i="23"/>
  <c r="C73" i="23"/>
  <c r="C38" i="23"/>
  <c r="C49" i="23"/>
  <c r="C89" i="23"/>
  <c r="C40" i="23"/>
  <c r="C32" i="23"/>
  <c r="C101" i="23"/>
  <c r="C17" i="33"/>
  <c r="C16" i="33"/>
  <c r="C61" i="31"/>
  <c r="C64" i="31"/>
  <c r="C58" i="31"/>
  <c r="C49" i="31"/>
  <c r="C57" i="31"/>
  <c r="C56" i="31"/>
  <c r="C41" i="31"/>
  <c r="C55" i="31"/>
  <c r="C73" i="31"/>
  <c r="C38" i="31"/>
  <c r="C71" i="31"/>
  <c r="C72" i="31"/>
  <c r="C69" i="31"/>
  <c r="C70" i="31"/>
  <c r="C85" i="31"/>
  <c r="C67" i="31"/>
  <c r="C68" i="31"/>
  <c r="C83" i="31"/>
  <c r="C65" i="31"/>
  <c r="C66" i="31"/>
  <c r="C84" i="31"/>
  <c r="C63" i="31"/>
  <c r="C79" i="31"/>
  <c r="C54" i="31"/>
  <c r="C82" i="31"/>
  <c r="C42" i="31"/>
  <c r="C77" i="31"/>
  <c r="C80" i="31"/>
  <c r="C51" i="31"/>
  <c r="C75" i="31"/>
  <c r="C46" i="31"/>
  <c r="C78" i="31"/>
  <c r="C48" i="31"/>
  <c r="C45" i="31"/>
  <c r="C47" i="31"/>
  <c r="C54" i="42"/>
  <c r="C43" i="42"/>
  <c r="F29" i="24"/>
  <c r="F72" i="24"/>
  <c r="F32" i="24"/>
  <c r="F53" i="24"/>
  <c r="D53" i="24" s="1"/>
  <c r="F41" i="24"/>
  <c r="D41" i="24" s="1"/>
  <c r="F15" i="24"/>
  <c r="F11" i="24"/>
  <c r="D11" i="24" s="1"/>
  <c r="F73" i="24"/>
  <c r="F100" i="24"/>
  <c r="D100" i="24" s="1"/>
  <c r="F35" i="24"/>
  <c r="F51" i="24"/>
  <c r="F86" i="23"/>
  <c r="F24" i="24"/>
  <c r="F81" i="23"/>
  <c r="F88" i="23"/>
  <c r="D88" i="23" s="1"/>
  <c r="F84" i="23"/>
  <c r="D84" i="23" s="1"/>
  <c r="F79" i="23"/>
  <c r="F82" i="23"/>
  <c r="F17" i="23"/>
  <c r="I74" i="31"/>
  <c r="G74" i="31"/>
  <c r="E74" i="31"/>
  <c r="F74" i="31"/>
  <c r="H74" i="31"/>
  <c r="J74" i="31"/>
  <c r="F6" i="9"/>
  <c r="F20" i="9"/>
  <c r="F9" i="23"/>
  <c r="F6" i="23"/>
  <c r="F19" i="23"/>
  <c r="F12" i="23"/>
  <c r="F12" i="5"/>
  <c r="F14" i="5"/>
  <c r="F11" i="33"/>
  <c r="D11" i="33" s="1"/>
  <c r="F10" i="33"/>
  <c r="F7" i="33"/>
  <c r="F80" i="23"/>
  <c r="D80" i="23" s="1"/>
  <c r="F83" i="23"/>
  <c r="D51" i="24" l="1"/>
  <c r="D77" i="24"/>
  <c r="D23" i="24"/>
  <c r="D24" i="24"/>
  <c r="D35" i="24"/>
  <c r="D21" i="24"/>
  <c r="D34" i="24"/>
  <c r="D28" i="24"/>
  <c r="D72" i="24"/>
  <c r="D22" i="24"/>
  <c r="D13" i="24"/>
  <c r="D17" i="24"/>
  <c r="D15" i="24"/>
  <c r="D32" i="24"/>
  <c r="D73" i="24"/>
  <c r="D8" i="24"/>
  <c r="D29" i="24"/>
  <c r="D39" i="24"/>
  <c r="D7" i="35"/>
  <c r="D15" i="35"/>
  <c r="D11" i="40"/>
  <c r="D8" i="40"/>
  <c r="C15" i="40"/>
  <c r="D13" i="28"/>
  <c r="D12" i="28"/>
  <c r="D10" i="28"/>
  <c r="D16" i="28"/>
  <c r="D22" i="28"/>
  <c r="D7" i="7"/>
  <c r="C17" i="7"/>
  <c r="D10" i="7"/>
  <c r="D33" i="31"/>
  <c r="D28" i="31"/>
  <c r="D27" i="31"/>
  <c r="D32" i="31"/>
  <c r="D35" i="31"/>
  <c r="D19" i="31"/>
  <c r="D22" i="31"/>
  <c r="D29" i="31"/>
  <c r="D26" i="31"/>
  <c r="D37" i="31"/>
  <c r="D23" i="31"/>
  <c r="D24" i="31"/>
  <c r="D24" i="42"/>
  <c r="D29" i="42"/>
  <c r="D31" i="31"/>
  <c r="D15" i="31"/>
  <c r="D10" i="42"/>
  <c r="D9" i="42"/>
  <c r="D10" i="31"/>
  <c r="D17" i="42"/>
  <c r="D62" i="31"/>
  <c r="D76" i="31"/>
  <c r="D74" i="31"/>
  <c r="D34" i="31"/>
  <c r="D25" i="31"/>
  <c r="D13" i="31"/>
  <c r="D30" i="31"/>
  <c r="D18" i="31"/>
  <c r="D21" i="31"/>
  <c r="D17" i="31"/>
  <c r="D16" i="31"/>
  <c r="D11" i="31"/>
  <c r="D14" i="31"/>
  <c r="D9" i="3"/>
  <c r="D14" i="3"/>
  <c r="D20" i="31"/>
  <c r="D13" i="3"/>
  <c r="D8" i="31"/>
  <c r="D10" i="23"/>
  <c r="D35" i="23"/>
  <c r="D7" i="23"/>
  <c r="D6" i="23"/>
  <c r="D12" i="23"/>
  <c r="D9" i="23"/>
  <c r="D81" i="23"/>
  <c r="D83" i="23"/>
  <c r="C27" i="28"/>
  <c r="D15" i="3"/>
  <c r="D8" i="3"/>
  <c r="D17" i="3"/>
  <c r="D25" i="3"/>
  <c r="D19" i="3"/>
  <c r="D16" i="3"/>
  <c r="D12" i="3"/>
  <c r="D82" i="23"/>
  <c r="D33" i="23"/>
  <c r="D18" i="23"/>
  <c r="D79" i="23"/>
  <c r="D86" i="23"/>
  <c r="D17" i="23"/>
  <c r="D14" i="5"/>
  <c r="D13" i="5"/>
  <c r="D15" i="23"/>
  <c r="D9" i="5"/>
  <c r="D26" i="5"/>
  <c r="D8" i="5"/>
  <c r="D12" i="5"/>
  <c r="D11" i="5"/>
  <c r="D15" i="5"/>
  <c r="C12" i="9"/>
  <c r="D52" i="23"/>
  <c r="D9" i="9"/>
  <c r="D24" i="23"/>
  <c r="D16" i="9"/>
  <c r="D37" i="23"/>
  <c r="D36" i="23"/>
  <c r="D6" i="9"/>
  <c r="D8" i="23"/>
  <c r="D39" i="23"/>
  <c r="D13" i="23"/>
  <c r="D20" i="9"/>
  <c r="D11" i="9"/>
  <c r="D20" i="23"/>
  <c r="D19" i="23"/>
  <c r="D26" i="23"/>
  <c r="D18" i="5"/>
  <c r="D24" i="5"/>
  <c r="D10" i="5"/>
  <c r="D14" i="23"/>
  <c r="D16" i="5"/>
  <c r="D29" i="23"/>
  <c r="D30" i="23"/>
  <c r="D21" i="23"/>
  <c r="D31" i="23"/>
  <c r="D20" i="5"/>
  <c r="D16" i="23"/>
  <c r="C27" i="24"/>
  <c r="C14" i="7"/>
  <c r="C33" i="23"/>
  <c r="C19" i="9"/>
  <c r="C18" i="42"/>
  <c r="C52" i="31"/>
  <c r="C42" i="23"/>
  <c r="D23" i="23"/>
  <c r="C9" i="40"/>
  <c r="C44" i="23"/>
  <c r="C7" i="9"/>
  <c r="C28" i="5"/>
  <c r="C13" i="5"/>
  <c r="C47" i="24"/>
  <c r="C14" i="35"/>
  <c r="C8" i="5"/>
  <c r="C22" i="5"/>
  <c r="C11" i="5"/>
  <c r="C7" i="3"/>
  <c r="C7" i="40"/>
  <c r="C55" i="24"/>
  <c r="C12" i="40"/>
  <c r="C45" i="24"/>
  <c r="C25" i="35"/>
  <c r="C41" i="23"/>
  <c r="C9" i="9"/>
  <c r="C8" i="9"/>
  <c r="C10" i="5"/>
  <c r="C18" i="5"/>
  <c r="C27" i="5"/>
  <c r="C7" i="5"/>
  <c r="C17" i="5"/>
  <c r="C15" i="5"/>
  <c r="C50" i="31"/>
  <c r="C11" i="3"/>
  <c r="C10" i="3"/>
  <c r="C11" i="7"/>
  <c r="C10" i="24"/>
  <c r="C15" i="7"/>
  <c r="C7" i="7"/>
  <c r="C13" i="40"/>
  <c r="C18" i="40"/>
  <c r="C6" i="40"/>
  <c r="C30" i="24"/>
  <c r="C11" i="9"/>
  <c r="C8" i="28"/>
  <c r="C36" i="24"/>
  <c r="C53" i="31"/>
  <c r="C36" i="31"/>
  <c r="C43" i="31"/>
  <c r="C44" i="31"/>
  <c r="C22" i="9"/>
  <c r="C7" i="23"/>
  <c r="C17" i="40"/>
  <c r="C16" i="40"/>
  <c r="C14" i="40"/>
  <c r="C14" i="24"/>
  <c r="C6" i="7"/>
  <c r="C31" i="24"/>
  <c r="C9" i="7"/>
  <c r="C14" i="28"/>
  <c r="C26" i="31"/>
  <c r="C8" i="3"/>
  <c r="C36" i="23"/>
  <c r="C39" i="23"/>
  <c r="C25" i="5"/>
  <c r="C9" i="5"/>
  <c r="C8" i="23"/>
  <c r="C8" i="35"/>
  <c r="C9" i="35"/>
  <c r="C13" i="35"/>
  <c r="C67" i="24"/>
  <c r="C18" i="7"/>
  <c r="C8" i="7"/>
  <c r="C25" i="9"/>
  <c r="C15" i="9"/>
  <c r="C21" i="9"/>
  <c r="C6" i="3"/>
  <c r="C22" i="42"/>
  <c r="C26" i="23"/>
  <c r="C49" i="24"/>
  <c r="C40" i="31"/>
  <c r="C101" i="24"/>
  <c r="C37" i="23"/>
  <c r="C30" i="23"/>
  <c r="C76" i="24"/>
  <c r="D6" i="33"/>
  <c r="C57" i="24"/>
  <c r="C33" i="31"/>
  <c r="C69" i="24"/>
  <c r="C15" i="28"/>
  <c r="C9" i="28"/>
  <c r="C65" i="24"/>
  <c r="C10" i="35"/>
  <c r="C34" i="23"/>
  <c r="C62" i="24"/>
  <c r="C10" i="23"/>
  <c r="C24" i="23"/>
  <c r="C25" i="28"/>
  <c r="D8" i="33"/>
  <c r="C21" i="42"/>
  <c r="D9" i="33"/>
  <c r="D7" i="33"/>
  <c r="C18" i="3"/>
  <c r="D10" i="33"/>
  <c r="D14" i="33"/>
  <c r="C11" i="28"/>
  <c r="C16" i="35"/>
  <c r="C15" i="3"/>
  <c r="C37" i="31"/>
  <c r="C10" i="42"/>
  <c r="C20" i="5"/>
  <c r="C27" i="31"/>
  <c r="C20" i="9"/>
  <c r="C18" i="9"/>
  <c r="C23" i="28"/>
  <c r="C10" i="28"/>
  <c r="C33" i="24"/>
  <c r="C59" i="24"/>
  <c r="C12" i="42"/>
  <c r="C16" i="9"/>
  <c r="C16" i="3"/>
  <c r="C6" i="33"/>
  <c r="C7" i="35"/>
  <c r="C44" i="24"/>
  <c r="C8" i="24"/>
  <c r="C22" i="31"/>
  <c r="C32" i="31"/>
  <c r="C12" i="33"/>
  <c r="C22" i="24"/>
  <c r="C85" i="23"/>
  <c r="C16" i="23"/>
  <c r="C64" i="24"/>
  <c r="C40" i="24"/>
  <c r="C54" i="24"/>
  <c r="C17" i="42"/>
  <c r="C11" i="40"/>
  <c r="C13" i="23"/>
  <c r="C60" i="24"/>
  <c r="C38" i="24"/>
  <c r="C26" i="28"/>
  <c r="C21" i="23"/>
  <c r="C13" i="42"/>
  <c r="C21" i="24"/>
  <c r="C20" i="23"/>
  <c r="C9" i="33"/>
  <c r="C6" i="28"/>
  <c r="C29" i="28"/>
  <c r="C24" i="28"/>
  <c r="C14" i="33"/>
  <c r="C6" i="5"/>
  <c r="C26" i="5"/>
  <c r="C31" i="5"/>
  <c r="C16" i="31"/>
  <c r="C30" i="28"/>
  <c r="C15" i="35"/>
  <c r="C18" i="23"/>
  <c r="C8" i="33"/>
  <c r="C40" i="5"/>
  <c r="C79" i="24"/>
  <c r="C19" i="28"/>
  <c r="C23" i="31"/>
  <c r="C28" i="28"/>
  <c r="C8" i="40"/>
  <c r="C10" i="40"/>
  <c r="C20" i="40"/>
  <c r="C34" i="31"/>
  <c r="C15" i="42"/>
  <c r="C11" i="42"/>
  <c r="C28" i="42"/>
  <c r="C25" i="3"/>
  <c r="C14" i="3"/>
  <c r="C21" i="28"/>
  <c r="C12" i="28"/>
  <c r="C7" i="28"/>
  <c r="C38" i="42"/>
  <c r="C30" i="42"/>
  <c r="C8" i="42"/>
  <c r="C12" i="3"/>
  <c r="C17" i="35"/>
  <c r="C23" i="35"/>
  <c r="C13" i="33"/>
  <c r="C22" i="3"/>
  <c r="C30" i="31"/>
  <c r="C11" i="31"/>
  <c r="C13" i="24"/>
  <c r="C16" i="28"/>
  <c r="C18" i="28"/>
  <c r="C17" i="28"/>
  <c r="C22" i="28"/>
  <c r="C17" i="24"/>
  <c r="C23" i="23"/>
  <c r="C37" i="5"/>
  <c r="C24" i="5"/>
  <c r="C7" i="42"/>
  <c r="C20" i="42"/>
  <c r="C18" i="31"/>
  <c r="C35" i="31"/>
  <c r="C10" i="31"/>
  <c r="C9" i="3"/>
  <c r="C28" i="24"/>
  <c r="C20" i="24"/>
  <c r="C26" i="42"/>
  <c r="C25" i="42"/>
  <c r="C13" i="28"/>
  <c r="C16" i="42"/>
  <c r="C6" i="42"/>
  <c r="C31" i="31"/>
  <c r="C19" i="3"/>
  <c r="C29" i="31"/>
  <c r="C19" i="31"/>
  <c r="C20" i="31"/>
  <c r="C6" i="31"/>
  <c r="C15" i="23"/>
  <c r="C35" i="23"/>
  <c r="C31" i="23"/>
  <c r="C62" i="31"/>
  <c r="C29" i="23"/>
  <c r="C91" i="24"/>
  <c r="C34" i="24"/>
  <c r="C7" i="24"/>
  <c r="C24" i="31"/>
  <c r="C76" i="31"/>
  <c r="C8" i="31"/>
  <c r="C14" i="31"/>
  <c r="C17" i="3"/>
  <c r="C28" i="31"/>
  <c r="C13" i="3"/>
  <c r="C32" i="42"/>
  <c r="C21" i="31"/>
  <c r="C13" i="31"/>
  <c r="C25" i="31"/>
  <c r="C24" i="42"/>
  <c r="C15" i="31"/>
  <c r="C17" i="31"/>
  <c r="C29" i="42"/>
  <c r="C9" i="42"/>
  <c r="C11" i="24"/>
  <c r="C41" i="24"/>
  <c r="C88" i="23"/>
  <c r="C6" i="9"/>
  <c r="C84" i="23"/>
  <c r="C79" i="23"/>
  <c r="C17" i="23"/>
  <c r="C73" i="24"/>
  <c r="C35" i="24"/>
  <c r="C72" i="24"/>
  <c r="C24" i="24"/>
  <c r="C29" i="24"/>
  <c r="C51" i="24"/>
  <c r="C53" i="24"/>
  <c r="C100" i="24"/>
  <c r="C32" i="24"/>
  <c r="C15" i="24"/>
  <c r="C83" i="23"/>
  <c r="C81" i="23"/>
  <c r="C80" i="23"/>
  <c r="C19" i="23"/>
  <c r="C82" i="23"/>
  <c r="C86" i="23"/>
  <c r="C9" i="23"/>
  <c r="C12" i="23"/>
  <c r="C11" i="33"/>
  <c r="C7" i="33"/>
  <c r="C10" i="33"/>
  <c r="C12" i="5"/>
  <c r="C14" i="5"/>
  <c r="C74" i="31"/>
  <c r="C6" i="23"/>
  <c r="C14" i="23"/>
  <c r="C11" i="23"/>
  <c r="C7" i="31" l="1"/>
  <c r="C9" i="31"/>
  <c r="D9" i="31"/>
</calcChain>
</file>

<file path=xl/sharedStrings.xml><?xml version="1.0" encoding="utf-8"?>
<sst xmlns="http://schemas.openxmlformats.org/spreadsheetml/2006/main" count="7792" uniqueCount="1312">
  <si>
    <t>MARCH</t>
  </si>
  <si>
    <t>APRIL</t>
  </si>
  <si>
    <t>MAY</t>
  </si>
  <si>
    <t>JUNE</t>
  </si>
  <si>
    <t>JULY</t>
  </si>
  <si>
    <t>TOTAL POINTS</t>
  </si>
  <si>
    <t>CLASS:</t>
  </si>
  <si>
    <t>OUTRIGHT PLACE IN CLASS FINAL</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</si>
  <si>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</si>
  <si>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</si>
  <si>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</si>
  <si>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</si>
  <si>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</si>
  <si>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</si>
  <si>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Number Of Karts in the Class (18) - Outright Place in Class (7) - Points will be 26.</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</si>
  <si>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</si>
  <si>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</si>
  <si>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</si>
  <si>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</si>
  <si>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</si>
  <si>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</si>
  <si>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</si>
  <si>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</si>
  <si>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</si>
  <si>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</si>
  <si>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</si>
  <si>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</si>
  <si>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OUTRIGHT PLACE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</si>
  <si>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</si>
  <si>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</si>
  <si>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</si>
  <si>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</si>
  <si>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</si>
  <si>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</si>
  <si>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</si>
  <si>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</si>
  <si>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</si>
  <si>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</si>
  <si>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</si>
  <si>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</si>
  <si>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</si>
  <si>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</si>
  <si>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</si>
  <si>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</si>
  <si>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</si>
  <si>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</si>
  <si>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</si>
  <si>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</si>
  <si>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</si>
  <si>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</si>
  <si>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</si>
  <si>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</si>
  <si>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</si>
  <si>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</si>
  <si>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</si>
  <si>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</si>
  <si>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</si>
  <si>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</si>
  <si>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</si>
  <si>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</si>
  <si>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</si>
  <si>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</si>
  <si>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</si>
  <si>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</si>
  <si>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</si>
  <si>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</si>
  <si>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</si>
  <si>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</si>
  <si>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</si>
  <si>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</si>
  <si>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</si>
  <si>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</si>
  <si>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</si>
  <si>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</si>
  <si>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</si>
  <si>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</si>
  <si>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</si>
  <si>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</si>
  <si>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</si>
  <si>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</si>
  <si>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Harrison</t>
  </si>
  <si>
    <t>Hunter</t>
  </si>
  <si>
    <t>Gausel</t>
  </si>
  <si>
    <t>Hague</t>
  </si>
  <si>
    <t>Holden</t>
  </si>
  <si>
    <t>Jordan</t>
  </si>
  <si>
    <t>Tyler</t>
  </si>
  <si>
    <t>Koenig</t>
  </si>
  <si>
    <t>Blake</t>
  </si>
  <si>
    <t>Lynch</t>
  </si>
  <si>
    <t>Lachlan</t>
  </si>
  <si>
    <t>James</t>
  </si>
  <si>
    <t>Ryan</t>
  </si>
  <si>
    <t>Bradley</t>
  </si>
  <si>
    <t>Charles</t>
  </si>
  <si>
    <t>Phillips</t>
  </si>
  <si>
    <t>Samuel</t>
  </si>
  <si>
    <t>Christopher</t>
  </si>
  <si>
    <t>William</t>
  </si>
  <si>
    <t>Matt</t>
  </si>
  <si>
    <t>Sydenham</t>
  </si>
  <si>
    <t>Tippett</t>
  </si>
  <si>
    <t>Vats</t>
  </si>
  <si>
    <t>Vermeulen</t>
  </si>
  <si>
    <t>Watson</t>
  </si>
  <si>
    <t>Joshua</t>
  </si>
  <si>
    <t>Shipley</t>
  </si>
  <si>
    <t>Mitchell</t>
  </si>
  <si>
    <t>Grima</t>
  </si>
  <si>
    <t>Benaud</t>
  </si>
  <si>
    <t>Oliver</t>
  </si>
  <si>
    <t>Saade</t>
  </si>
  <si>
    <t>Oscar</t>
  </si>
  <si>
    <t>Sam</t>
  </si>
  <si>
    <t>Dartell</t>
  </si>
  <si>
    <t>McKay</t>
  </si>
  <si>
    <t>Bethany</t>
  </si>
  <si>
    <t>Emr</t>
  </si>
  <si>
    <t>Jackson</t>
  </si>
  <si>
    <t>Williams</t>
  </si>
  <si>
    <t>Wade</t>
  </si>
  <si>
    <t>Cooper</t>
  </si>
  <si>
    <t>Lewis</t>
  </si>
  <si>
    <t>Anthony</t>
  </si>
  <si>
    <t>SAAD</t>
  </si>
  <si>
    <t>Campbell</t>
  </si>
  <si>
    <t>Daniel</t>
  </si>
  <si>
    <t>Becker</t>
  </si>
  <si>
    <t>Magliarachi</t>
  </si>
  <si>
    <t>Jenkins</t>
  </si>
  <si>
    <t>Kody</t>
  </si>
  <si>
    <t>Kurtis</t>
  </si>
  <si>
    <t>Jack</t>
  </si>
  <si>
    <t>Lemon</t>
  </si>
  <si>
    <t>Orsini</t>
  </si>
  <si>
    <t>Logan</t>
  </si>
  <si>
    <t>Rendall</t>
  </si>
  <si>
    <t>Tom</t>
  </si>
  <si>
    <t>Harris</t>
  </si>
  <si>
    <t>Hayden</t>
  </si>
  <si>
    <t>Swarbrick</t>
  </si>
  <si>
    <t>Goodman</t>
  </si>
  <si>
    <t>Youl</t>
  </si>
  <si>
    <t>Angus</t>
  </si>
  <si>
    <t>Dengate</t>
  </si>
  <si>
    <t>MacDonald</t>
  </si>
  <si>
    <t>Spiteri</t>
  </si>
  <si>
    <t>Lucas</t>
  </si>
  <si>
    <t>Brian</t>
  </si>
  <si>
    <t>Tabbernal</t>
  </si>
  <si>
    <t>Crawshay</t>
  </si>
  <si>
    <t>Guidone</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</si>
  <si>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</si>
  <si>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</si>
  <si>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</si>
  <si>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</si>
  <si>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</si>
  <si>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</si>
  <si>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</si>
  <si>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</si>
  <si>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</si>
  <si>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</si>
  <si>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</si>
  <si>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</si>
  <si>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</si>
  <si>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</si>
  <si>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</si>
  <si>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</si>
  <si>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Kasalo</t>
  </si>
  <si>
    <t>Zamprogno</t>
  </si>
  <si>
    <t>Hey</t>
  </si>
  <si>
    <t>Marcus</t>
  </si>
  <si>
    <t>Culbi</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</si>
  <si>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</si>
  <si>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</si>
  <si>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</si>
  <si>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Biddle</t>
  </si>
  <si>
    <t>Jacob</t>
  </si>
  <si>
    <t>Glassington</t>
  </si>
  <si>
    <t>Stone</t>
  </si>
  <si>
    <t>Robinson</t>
  </si>
  <si>
    <t>Timothy</t>
  </si>
  <si>
    <t>Vasili</t>
  </si>
  <si>
    <t>Baralos</t>
  </si>
  <si>
    <t>Riley</t>
  </si>
  <si>
    <t>Round 6</t>
  </si>
  <si>
    <t>Joshua Shipley</t>
  </si>
  <si>
    <t>Andaur</t>
  </si>
  <si>
    <t>Conway</t>
  </si>
  <si>
    <t>Donley</t>
  </si>
  <si>
    <t>Flewitt</t>
  </si>
  <si>
    <t>Haroon</t>
  </si>
  <si>
    <t>Hudson</t>
  </si>
  <si>
    <t>Kemal</t>
  </si>
  <si>
    <t>Lozina</t>
  </si>
  <si>
    <t>McGrath</t>
  </si>
  <si>
    <t>Mcgrath</t>
  </si>
  <si>
    <t>Stevenson</t>
  </si>
  <si>
    <t>Waters</t>
  </si>
  <si>
    <t>Zerafa</t>
  </si>
  <si>
    <t>Mason</t>
  </si>
  <si>
    <t>Max</t>
  </si>
  <si>
    <t>Mitch</t>
  </si>
  <si>
    <t>Joel</t>
  </si>
  <si>
    <t>Heath</t>
  </si>
  <si>
    <t>Chais</t>
  </si>
  <si>
    <t>Will</t>
  </si>
  <si>
    <t>Liam</t>
  </si>
  <si>
    <t>Cameron</t>
  </si>
  <si>
    <t>TAG Res Heavy</t>
  </si>
  <si>
    <t>TAG Res Light</t>
  </si>
  <si>
    <t>4SS Heavy</t>
  </si>
  <si>
    <t>TAG Light</t>
  </si>
  <si>
    <t>TAG Heavy</t>
  </si>
  <si>
    <t>Spencer</t>
  </si>
  <si>
    <t>4SS Medium</t>
  </si>
  <si>
    <t xml:space="preserve">Stephen </t>
  </si>
  <si>
    <t xml:space="preserve">Angus </t>
  </si>
  <si>
    <t xml:space="preserve">Kaitlyn </t>
  </si>
  <si>
    <t xml:space="preserve">Nate </t>
  </si>
  <si>
    <t>Hughes</t>
  </si>
  <si>
    <t xml:space="preserve">Joshua </t>
  </si>
  <si>
    <t xml:space="preserve">Hunter </t>
  </si>
  <si>
    <t xml:space="preserve">Blake </t>
  </si>
  <si>
    <t>Ford</t>
  </si>
  <si>
    <t xml:space="preserve">Jacob </t>
  </si>
  <si>
    <t xml:space="preserve">Lachlan </t>
  </si>
  <si>
    <t xml:space="preserve">Luca </t>
  </si>
  <si>
    <t xml:space="preserve">William </t>
  </si>
  <si>
    <t>Donat</t>
  </si>
  <si>
    <t xml:space="preserve">Spencer </t>
  </si>
  <si>
    <t xml:space="preserve">Kody </t>
  </si>
  <si>
    <t xml:space="preserve">Hayden </t>
  </si>
  <si>
    <t xml:space="preserve">Lily </t>
  </si>
  <si>
    <t>Sugden</t>
  </si>
  <si>
    <t xml:space="preserve">Logan </t>
  </si>
  <si>
    <t xml:space="preserve">Lucas </t>
  </si>
  <si>
    <t xml:space="preserve">Tyler </t>
  </si>
  <si>
    <t xml:space="preserve">James </t>
  </si>
  <si>
    <t xml:space="preserve">Aiden </t>
  </si>
  <si>
    <t xml:space="preserve">Anthony </t>
  </si>
  <si>
    <t xml:space="preserve">Wade </t>
  </si>
  <si>
    <t xml:space="preserve">Sam </t>
  </si>
  <si>
    <t xml:space="preserve">Samuel </t>
  </si>
  <si>
    <t xml:space="preserve">John </t>
  </si>
  <si>
    <t xml:space="preserve">Nicholas </t>
  </si>
  <si>
    <t xml:space="preserve">Michael </t>
  </si>
  <si>
    <t xml:space="preserve">Nathan </t>
  </si>
  <si>
    <t xml:space="preserve">Kayne </t>
  </si>
  <si>
    <t xml:space="preserve">Mathew </t>
  </si>
  <si>
    <t>Mario</t>
  </si>
  <si>
    <t>Vartanian</t>
  </si>
  <si>
    <t xml:space="preserve">Deniel </t>
  </si>
  <si>
    <t xml:space="preserve">Bethany </t>
  </si>
  <si>
    <t>Liston</t>
  </si>
  <si>
    <t xml:space="preserve">Ryan </t>
  </si>
  <si>
    <t>O'Connor</t>
  </si>
  <si>
    <t xml:space="preserve">Travis </t>
  </si>
  <si>
    <t xml:space="preserve">Kurtis </t>
  </si>
  <si>
    <t xml:space="preserve">Daniel </t>
  </si>
  <si>
    <t xml:space="preserve">Robert </t>
  </si>
  <si>
    <t>Linnett</t>
  </si>
  <si>
    <t xml:space="preserve">Jack </t>
  </si>
  <si>
    <t xml:space="preserve">Nadia </t>
  </si>
  <si>
    <t xml:space="preserve">Neel </t>
  </si>
  <si>
    <t xml:space="preserve">Noah </t>
  </si>
  <si>
    <t xml:space="preserve">Joel </t>
  </si>
  <si>
    <t xml:space="preserve">Tom </t>
  </si>
  <si>
    <t xml:space="preserve">Ethan </t>
  </si>
  <si>
    <t xml:space="preserve">Mitch </t>
  </si>
  <si>
    <t xml:space="preserve">Liam </t>
  </si>
  <si>
    <t xml:space="preserve">Evan </t>
  </si>
  <si>
    <t>Hotz</t>
  </si>
  <si>
    <t>ABel</t>
  </si>
  <si>
    <t>Lazarevic</t>
  </si>
  <si>
    <t xml:space="preserve">River </t>
  </si>
  <si>
    <t>Rodemark</t>
  </si>
  <si>
    <t xml:space="preserve">Cooper </t>
  </si>
  <si>
    <t>House</t>
  </si>
  <si>
    <t xml:space="preserve">Cameron </t>
  </si>
  <si>
    <t xml:space="preserve">Brian </t>
  </si>
  <si>
    <t>Abel</t>
  </si>
  <si>
    <t>East</t>
  </si>
  <si>
    <t xml:space="preserve">Nick </t>
  </si>
  <si>
    <t>Karmalis</t>
  </si>
  <si>
    <t xml:space="preserve">Jye </t>
  </si>
  <si>
    <t>Wagstaff</t>
  </si>
  <si>
    <t xml:space="preserve">Harvey </t>
  </si>
  <si>
    <t>Harry</t>
  </si>
  <si>
    <t>Ellul</t>
  </si>
  <si>
    <t xml:space="preserve">Vaughn </t>
  </si>
  <si>
    <t>Chen</t>
  </si>
  <si>
    <t xml:space="preserve">Hudson </t>
  </si>
  <si>
    <t>Petta</t>
  </si>
  <si>
    <t>Thomson</t>
  </si>
  <si>
    <t xml:space="preserve">Peter </t>
  </si>
  <si>
    <t xml:space="preserve">Matt </t>
  </si>
  <si>
    <t>Cull</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</si>
  <si>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</si>
  <si>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</si>
  <si>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</si>
  <si>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</si>
  <si>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</si>
  <si>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</si>
  <si>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</si>
  <si>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</si>
  <si>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</si>
  <si>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</si>
  <si>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</si>
  <si>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</si>
  <si>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</si>
  <si>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</si>
  <si>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</si>
  <si>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</si>
  <si>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</si>
  <si>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</si>
  <si>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</si>
  <si>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</si>
  <si>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</si>
  <si>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</si>
  <si>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</si>
  <si>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</si>
  <si>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</si>
  <si>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</si>
  <si>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</si>
  <si>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</si>
  <si>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</si>
  <si>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</si>
  <si>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</si>
  <si>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</si>
  <si>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Skinner</t>
  </si>
  <si>
    <t>Gurney</t>
  </si>
  <si>
    <t>Donnelly</t>
  </si>
  <si>
    <t>De Boynton</t>
  </si>
  <si>
    <t>Sendall</t>
  </si>
  <si>
    <t>Griffiths</t>
  </si>
  <si>
    <t>Bartlett</t>
  </si>
  <si>
    <t>Mackie</t>
  </si>
  <si>
    <t>Mepham</t>
  </si>
  <si>
    <t>Vusovic</t>
  </si>
  <si>
    <t>Schellenberg</t>
  </si>
  <si>
    <t>Bugatto</t>
  </si>
  <si>
    <t>Clavell</t>
  </si>
  <si>
    <t>O'Neill</t>
  </si>
  <si>
    <t>Gauci</t>
  </si>
  <si>
    <t>Gotch</t>
  </si>
  <si>
    <t>Love</t>
  </si>
  <si>
    <t>Colombrita</t>
  </si>
  <si>
    <t>Budden</t>
  </si>
  <si>
    <t>BOLDY</t>
  </si>
  <si>
    <t>Pay</t>
  </si>
  <si>
    <t>Khouri</t>
  </si>
  <si>
    <t>Thomas</t>
  </si>
  <si>
    <t>Emily</t>
  </si>
  <si>
    <t>George</t>
  </si>
  <si>
    <t>Drew</t>
  </si>
  <si>
    <t>River</t>
  </si>
  <si>
    <t>Nate</t>
  </si>
  <si>
    <t>Callum</t>
  </si>
  <si>
    <t>Askr</t>
  </si>
  <si>
    <t>Harvey</t>
  </si>
  <si>
    <t>Ashton</t>
  </si>
  <si>
    <t>Mia</t>
  </si>
  <si>
    <t>Jye</t>
  </si>
  <si>
    <t>Lukas</t>
  </si>
  <si>
    <t>Koby</t>
  </si>
  <si>
    <t>Jason</t>
  </si>
  <si>
    <t>Troy</t>
  </si>
  <si>
    <t>Bradley Goodman</t>
  </si>
  <si>
    <t>Dalton</t>
  </si>
  <si>
    <t>Molloy</t>
  </si>
  <si>
    <t>Evan</t>
  </si>
  <si>
    <t>Lily</t>
  </si>
  <si>
    <t>Maximus</t>
  </si>
  <si>
    <t>Nicolas</t>
  </si>
  <si>
    <t>Lawrence</t>
  </si>
  <si>
    <t>Jamie</t>
  </si>
  <si>
    <t>Ethan</t>
  </si>
  <si>
    <t>Leo</t>
  </si>
  <si>
    <t>Vaughn</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</si>
  <si>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</si>
  <si>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</si>
  <si>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</si>
  <si>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</si>
  <si>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</si>
  <si>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</si>
  <si>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</si>
  <si>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</si>
  <si>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</si>
  <si>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</si>
  <si>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</si>
  <si>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</si>
  <si>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</si>
  <si>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</si>
  <si>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</si>
  <si>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</si>
  <si>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</si>
  <si>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</si>
  <si>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</si>
  <si>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</si>
  <si>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</si>
  <si>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</si>
  <si>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</si>
  <si>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</si>
  <si>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Adam Thompson</t>
  </si>
  <si>
    <t>Clint</t>
  </si>
  <si>
    <t>Angelucci</t>
  </si>
  <si>
    <t>Shayne</t>
  </si>
  <si>
    <t>Ashdown</t>
  </si>
  <si>
    <t>Jeremy</t>
  </si>
  <si>
    <t>Atkins</t>
  </si>
  <si>
    <t>Lydia</t>
  </si>
  <si>
    <t>Balat</t>
  </si>
  <si>
    <t>Russell</t>
  </si>
  <si>
    <t>Colin</t>
  </si>
  <si>
    <t>Beever</t>
  </si>
  <si>
    <t>Rodney</t>
  </si>
  <si>
    <t>Bellbowen</t>
  </si>
  <si>
    <t>Karlo</t>
  </si>
  <si>
    <t>Bergman</t>
  </si>
  <si>
    <t>Darren</t>
  </si>
  <si>
    <t>Booth</t>
  </si>
  <si>
    <t>Craig</t>
  </si>
  <si>
    <t>Owen</t>
  </si>
  <si>
    <t>Bragg</t>
  </si>
  <si>
    <t>Tony</t>
  </si>
  <si>
    <t>Bregonje</t>
  </si>
  <si>
    <t>Brown</t>
  </si>
  <si>
    <t>Buccicatino</t>
  </si>
  <si>
    <t>David</t>
  </si>
  <si>
    <t>Burch</t>
  </si>
  <si>
    <t>Ben</t>
  </si>
  <si>
    <t>Hemalatha</t>
  </si>
  <si>
    <t>Carasala</t>
  </si>
  <si>
    <t>Aaron</t>
  </si>
  <si>
    <t>Childs</t>
  </si>
  <si>
    <t>Cini</t>
  </si>
  <si>
    <t>Cluderay</t>
  </si>
  <si>
    <t>Sharleece</t>
  </si>
  <si>
    <t>Coan</t>
  </si>
  <si>
    <t>Jared</t>
  </si>
  <si>
    <t>Coghlan</t>
  </si>
  <si>
    <t>Obike</t>
  </si>
  <si>
    <t>Misty</t>
  </si>
  <si>
    <t>Pamela</t>
  </si>
  <si>
    <t>Collis</t>
  </si>
  <si>
    <t>Kaitlyn</t>
  </si>
  <si>
    <t>Gabriella</t>
  </si>
  <si>
    <t>Crossland</t>
  </si>
  <si>
    <t>Pierre</t>
  </si>
  <si>
    <t>Simon</t>
  </si>
  <si>
    <t>Davison</t>
  </si>
  <si>
    <t>Hussein</t>
  </si>
  <si>
    <t>Deaifi</t>
  </si>
  <si>
    <t>Delicata</t>
  </si>
  <si>
    <t>Dixon</t>
  </si>
  <si>
    <t>Julie</t>
  </si>
  <si>
    <t>Doueihi</t>
  </si>
  <si>
    <t>Martin</t>
  </si>
  <si>
    <t>Dunlop</t>
  </si>
  <si>
    <t>Amalie</t>
  </si>
  <si>
    <t>Paul</t>
  </si>
  <si>
    <t>Endres</t>
  </si>
  <si>
    <t>Grant</t>
  </si>
  <si>
    <t>English</t>
  </si>
  <si>
    <t>Christian</t>
  </si>
  <si>
    <t>Flanagan</t>
  </si>
  <si>
    <t>Foster</t>
  </si>
  <si>
    <t>Richard</t>
  </si>
  <si>
    <t>Sienna</t>
  </si>
  <si>
    <t>Gillespie</t>
  </si>
  <si>
    <t>Connor</t>
  </si>
  <si>
    <t>Mellissa</t>
  </si>
  <si>
    <t>Grace</t>
  </si>
  <si>
    <t>Keira</t>
  </si>
  <si>
    <t>Amelia</t>
  </si>
  <si>
    <t>Damien</t>
  </si>
  <si>
    <t>Guest</t>
  </si>
  <si>
    <t>Luca</t>
  </si>
  <si>
    <t>Corey</t>
  </si>
  <si>
    <t>Harwood</t>
  </si>
  <si>
    <t>Hasking</t>
  </si>
  <si>
    <t>Hearn</t>
  </si>
  <si>
    <t>Peter</t>
  </si>
  <si>
    <t>Greg</t>
  </si>
  <si>
    <t>Tammie</t>
  </si>
  <si>
    <t>Humphreys</t>
  </si>
  <si>
    <t>Jolly</t>
  </si>
  <si>
    <t>BEN</t>
  </si>
  <si>
    <t>JUDD</t>
  </si>
  <si>
    <t>Kapp</t>
  </si>
  <si>
    <t>Nick</t>
  </si>
  <si>
    <t>Kavich</t>
  </si>
  <si>
    <t>Isabelle</t>
  </si>
  <si>
    <t>Kerr</t>
  </si>
  <si>
    <t>Zacharia</t>
  </si>
  <si>
    <t>Kirkpatrick</t>
  </si>
  <si>
    <t>Dimitri</t>
  </si>
  <si>
    <t>Kozlinski</t>
  </si>
  <si>
    <t>Lake</t>
  </si>
  <si>
    <t>Latham</t>
  </si>
  <si>
    <t>Trent</t>
  </si>
  <si>
    <t>Lavelle</t>
  </si>
  <si>
    <t>Dan</t>
  </si>
  <si>
    <t>Lindsay</t>
  </si>
  <si>
    <t>Dylan</t>
  </si>
  <si>
    <t>Glenn-Matthew</t>
  </si>
  <si>
    <t>Long</t>
  </si>
  <si>
    <t>Lown</t>
  </si>
  <si>
    <t>Annabel</t>
  </si>
  <si>
    <t>Abbey</t>
  </si>
  <si>
    <t>Jerred</t>
  </si>
  <si>
    <t>Macken</t>
  </si>
  <si>
    <t>Mohamad</t>
  </si>
  <si>
    <t>Malas</t>
  </si>
  <si>
    <t>Khaled</t>
  </si>
  <si>
    <t>Memphis</t>
  </si>
  <si>
    <t>Malong</t>
  </si>
  <si>
    <t>Mathews</t>
  </si>
  <si>
    <t>Jake</t>
  </si>
  <si>
    <t>Mccracken</t>
  </si>
  <si>
    <t>Finn</t>
  </si>
  <si>
    <t>jason</t>
  </si>
  <si>
    <t>mcgrath</t>
  </si>
  <si>
    <t>Meyer</t>
  </si>
  <si>
    <t>Miller</t>
  </si>
  <si>
    <t>Romeo</t>
  </si>
  <si>
    <t>Nicholls</t>
  </si>
  <si>
    <t>Sean</t>
  </si>
  <si>
    <t>Levi</t>
  </si>
  <si>
    <t>Dean</t>
  </si>
  <si>
    <t>Payne</t>
  </si>
  <si>
    <t>Pearce</t>
  </si>
  <si>
    <t>Rhys</t>
  </si>
  <si>
    <t>Kellie</t>
  </si>
  <si>
    <t>Shane</t>
  </si>
  <si>
    <t>Darko</t>
  </si>
  <si>
    <t>Petrovic</t>
  </si>
  <si>
    <t>Maksim</t>
  </si>
  <si>
    <t>Todd</t>
  </si>
  <si>
    <t>Pisula</t>
  </si>
  <si>
    <t>Isla</t>
  </si>
  <si>
    <t>Portelli</t>
  </si>
  <si>
    <t>Reece</t>
  </si>
  <si>
    <t>Powles</t>
  </si>
  <si>
    <t>Raddatz</t>
  </si>
  <si>
    <t>Glenn</t>
  </si>
  <si>
    <t>Romel</t>
  </si>
  <si>
    <t>Reyes</t>
  </si>
  <si>
    <t>PAUL</t>
  </si>
  <si>
    <t>REYNOLDS</t>
  </si>
  <si>
    <t>Matthew</t>
  </si>
  <si>
    <t>Richards</t>
  </si>
  <si>
    <t>Tommy</t>
  </si>
  <si>
    <t>Rizk</t>
  </si>
  <si>
    <t>Reed</t>
  </si>
  <si>
    <t>Roecken</t>
  </si>
  <si>
    <t>Brody</t>
  </si>
  <si>
    <t>Rowe</t>
  </si>
  <si>
    <t>Endree</t>
  </si>
  <si>
    <t>Elijah</t>
  </si>
  <si>
    <t>Isaiah</t>
  </si>
  <si>
    <t>Carmelo</t>
  </si>
  <si>
    <t>Mark</t>
  </si>
  <si>
    <t>Andy</t>
  </si>
  <si>
    <t>Sandlin</t>
  </si>
  <si>
    <t>Sandrone</t>
  </si>
  <si>
    <t>Dennis</t>
  </si>
  <si>
    <t>Brock</t>
  </si>
  <si>
    <t>Adrian</t>
  </si>
  <si>
    <t>Schembri</t>
  </si>
  <si>
    <t>Daymon</t>
  </si>
  <si>
    <t>Schuyt</t>
  </si>
  <si>
    <t>Jacinta</t>
  </si>
  <si>
    <t>Seiffert</t>
  </si>
  <si>
    <t>Haris</t>
  </si>
  <si>
    <t>Sengul</t>
  </si>
  <si>
    <t>Seymour</t>
  </si>
  <si>
    <t>Shalala</t>
  </si>
  <si>
    <t>Shepherd</t>
  </si>
  <si>
    <t>Ayrton</t>
  </si>
  <si>
    <t>Sieders</t>
  </si>
  <si>
    <t>Sim</t>
  </si>
  <si>
    <t>Smith</t>
  </si>
  <si>
    <t>Somerville</t>
  </si>
  <si>
    <t>Sprajcer</t>
  </si>
  <si>
    <t>Callie</t>
  </si>
  <si>
    <t>tarrant</t>
  </si>
  <si>
    <t>Teuma</t>
  </si>
  <si>
    <t>Axle</t>
  </si>
  <si>
    <t>Abby</t>
  </si>
  <si>
    <t>Brayden</t>
  </si>
  <si>
    <t>Angi</t>
  </si>
  <si>
    <t>Trapp</t>
  </si>
  <si>
    <t>Tull</t>
  </si>
  <si>
    <t>Ure</t>
  </si>
  <si>
    <t>Ussher-smith</t>
  </si>
  <si>
    <t>Eva</t>
  </si>
  <si>
    <t>Vaibhav</t>
  </si>
  <si>
    <t>vats</t>
  </si>
  <si>
    <t>Neel</t>
  </si>
  <si>
    <t>Vella</t>
  </si>
  <si>
    <t>Veres</t>
  </si>
  <si>
    <t>Walker</t>
  </si>
  <si>
    <t>Wallace</t>
  </si>
  <si>
    <t>Emma</t>
  </si>
  <si>
    <t>jaime</t>
  </si>
  <si>
    <t>Webb</t>
  </si>
  <si>
    <t>Whalley</t>
  </si>
  <si>
    <t>Melissa</t>
  </si>
  <si>
    <t>Whitmore</t>
  </si>
  <si>
    <t>Aidan</t>
  </si>
  <si>
    <t>Leigh</t>
  </si>
  <si>
    <t>Wright</t>
  </si>
  <si>
    <t>Dave</t>
  </si>
  <si>
    <t>Veyron</t>
  </si>
  <si>
    <t>Yuen</t>
  </si>
  <si>
    <t>Van Twest</t>
  </si>
  <si>
    <t>Rhodes</t>
  </si>
  <si>
    <t>Morabito</t>
  </si>
  <si>
    <t>Weatherhead</t>
  </si>
  <si>
    <t>Black</t>
  </si>
  <si>
    <t>Scott</t>
  </si>
  <si>
    <t>Attard</t>
  </si>
  <si>
    <t>Mawson</t>
  </si>
  <si>
    <t>Lopes</t>
  </si>
  <si>
    <t>Gammie</t>
  </si>
  <si>
    <t>Charlie</t>
  </si>
  <si>
    <t>Hollie</t>
  </si>
  <si>
    <t>FirstName</t>
  </si>
  <si>
    <t>Brooke</t>
  </si>
  <si>
    <t>Dion</t>
  </si>
  <si>
    <t>Joey</t>
  </si>
  <si>
    <t>Victoria</t>
  </si>
  <si>
    <t>Andrew Morton</t>
  </si>
  <si>
    <t>Kuster</t>
  </si>
  <si>
    <t>Taulanga</t>
  </si>
  <si>
    <t>Martino</t>
  </si>
  <si>
    <t>Dolenc</t>
  </si>
  <si>
    <t>Brett</t>
  </si>
  <si>
    <t>Garland</t>
  </si>
  <si>
    <t>Rouggos</t>
  </si>
  <si>
    <t>Barakat</t>
  </si>
  <si>
    <t>Cook</t>
  </si>
  <si>
    <t>Beltran</t>
  </si>
  <si>
    <t>Stace</t>
  </si>
  <si>
    <t>Fell</t>
  </si>
  <si>
    <t>Trott</t>
  </si>
  <si>
    <t>Frougas</t>
  </si>
  <si>
    <t>Sinclair-Crow</t>
  </si>
  <si>
    <t>Clarke</t>
  </si>
  <si>
    <t>Church-Malouf</t>
  </si>
  <si>
    <t>Bowen</t>
  </si>
  <si>
    <t>Macintosh</t>
  </si>
  <si>
    <t>Ambler</t>
  </si>
  <si>
    <t>Cole</t>
  </si>
  <si>
    <t>Montalbano</t>
  </si>
  <si>
    <t>Kiel</t>
  </si>
  <si>
    <t>Steven</t>
  </si>
  <si>
    <t>Karen</t>
  </si>
  <si>
    <t>Nelson</t>
  </si>
  <si>
    <t>Andre</t>
  </si>
  <si>
    <t>Luka</t>
  </si>
  <si>
    <t>Bruno</t>
  </si>
  <si>
    <t>Jai</t>
  </si>
  <si>
    <t>Taitum</t>
  </si>
  <si>
    <t>Henry</t>
  </si>
  <si>
    <t>Constantinos</t>
  </si>
  <si>
    <t>Kayne</t>
  </si>
  <si>
    <t>Hank</t>
  </si>
  <si>
    <t>Phillip</t>
  </si>
  <si>
    <t>Kosta</t>
  </si>
  <si>
    <t>Benjamin</t>
  </si>
  <si>
    <t>Elliot</t>
  </si>
  <si>
    <t>Eli</t>
  </si>
  <si>
    <t>Ruben</t>
  </si>
  <si>
    <t>Benito</t>
  </si>
  <si>
    <t xml:space="preserve">Jerred </t>
  </si>
  <si>
    <t xml:space="preserve">Christopher </t>
  </si>
  <si>
    <t xml:space="preserve">Dennis </t>
  </si>
  <si>
    <t xml:space="preserve">IAN G </t>
  </si>
  <si>
    <t>Stones</t>
  </si>
  <si>
    <t xml:space="preserve">Lilian </t>
  </si>
  <si>
    <t xml:space="preserve">Pamela </t>
  </si>
  <si>
    <t xml:space="preserve">Melissa </t>
  </si>
  <si>
    <t xml:space="preserve">Nicolas </t>
  </si>
  <si>
    <t xml:space="preserve">Thomas </t>
  </si>
  <si>
    <t xml:space="preserve">Russell </t>
  </si>
  <si>
    <t xml:space="preserve">David </t>
  </si>
  <si>
    <t xml:space="preserve">Luke </t>
  </si>
  <si>
    <t xml:space="preserve">Lawson </t>
  </si>
  <si>
    <t xml:space="preserve">Eva </t>
  </si>
  <si>
    <t xml:space="preserve">Riley </t>
  </si>
  <si>
    <t xml:space="preserve">Matthew </t>
  </si>
  <si>
    <t xml:space="preserve">Simone </t>
  </si>
  <si>
    <t xml:space="preserve">Paige </t>
  </si>
  <si>
    <t xml:space="preserve">jacob </t>
  </si>
  <si>
    <t xml:space="preserve">Dane </t>
  </si>
  <si>
    <t xml:space="preserve">Glenn </t>
  </si>
  <si>
    <t xml:space="preserve">Darren </t>
  </si>
  <si>
    <t xml:space="preserve">Adam </t>
  </si>
  <si>
    <t xml:space="preserve">Leonard </t>
  </si>
  <si>
    <t xml:space="preserve">Bradley </t>
  </si>
  <si>
    <t xml:space="preserve">Connor </t>
  </si>
  <si>
    <t xml:space="preserve">Lewis </t>
  </si>
  <si>
    <t xml:space="preserve">Andrew </t>
  </si>
  <si>
    <t xml:space="preserve">Jason </t>
  </si>
  <si>
    <t xml:space="preserve">Terrance </t>
  </si>
  <si>
    <t xml:space="preserve">Askr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</si>
  <si>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</si>
  <si>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</si>
  <si>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</si>
  <si>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</si>
  <si>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</si>
  <si>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</si>
  <si>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</si>
  <si>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</si>
  <si>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</si>
  <si>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Andrej </t>
  </si>
  <si>
    <t xml:space="preserve">Andy </t>
  </si>
  <si>
    <t xml:space="preserve">Madeleine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</si>
  <si>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</si>
  <si>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</si>
  <si>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</si>
  <si>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</si>
  <si>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</si>
  <si>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</si>
  <si>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</si>
  <si>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</si>
  <si>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Brendan </t>
  </si>
  <si>
    <t xml:space="preserve">Mario </t>
  </si>
  <si>
    <t xml:space="preserve">jason </t>
  </si>
  <si>
    <t xml:space="preserve">Ben </t>
  </si>
  <si>
    <t xml:space="preserve">Emily </t>
  </si>
  <si>
    <t xml:space="preserve">George </t>
  </si>
  <si>
    <t xml:space="preserve">Gerald </t>
  </si>
  <si>
    <t xml:space="preserve">Macey </t>
  </si>
  <si>
    <t xml:space="preserve">Heath </t>
  </si>
  <si>
    <t xml:space="preserve">Chase </t>
  </si>
  <si>
    <t xml:space="preserve">Greg </t>
  </si>
  <si>
    <t xml:space="preserve">Jordan </t>
  </si>
  <si>
    <t xml:space="preserve">Lee </t>
  </si>
  <si>
    <t xml:space="preserve">jaime </t>
  </si>
  <si>
    <t xml:space="preserve">Damien </t>
  </si>
  <si>
    <t xml:space="preserve">Harrison </t>
  </si>
  <si>
    <t xml:space="preserve">Aidan </t>
  </si>
  <si>
    <t xml:space="preserve">Troy </t>
  </si>
  <si>
    <t xml:space="preserve">Dalton </t>
  </si>
  <si>
    <t xml:space="preserve">Zac </t>
  </si>
  <si>
    <t xml:space="preserve">Dean </t>
  </si>
  <si>
    <t xml:space="preserve">Maximus </t>
  </si>
  <si>
    <t xml:space="preserve">Isla </t>
  </si>
  <si>
    <t xml:space="preserve">Daymon </t>
  </si>
  <si>
    <t xml:space="preserve">Jacinta </t>
  </si>
  <si>
    <t xml:space="preserve">Clint </t>
  </si>
  <si>
    <t xml:space="preserve">PAUL </t>
  </si>
  <si>
    <t xml:space="preserve">Todd </t>
  </si>
  <si>
    <t xml:space="preserve">Charles </t>
  </si>
  <si>
    <t xml:space="preserve">Paul </t>
  </si>
  <si>
    <t xml:space="preserve">Carmelo </t>
  </si>
  <si>
    <t xml:space="preserve">Leo </t>
  </si>
  <si>
    <t xml:space="preserve">Dimitri </t>
  </si>
  <si>
    <t xml:space="preserve">Julie </t>
  </si>
  <si>
    <t xml:space="preserve">Rhys </t>
  </si>
  <si>
    <t xml:space="preserve">Kellie </t>
  </si>
  <si>
    <t xml:space="preserve">Chais </t>
  </si>
  <si>
    <t xml:space="preserve">Brandon </t>
  </si>
  <si>
    <t xml:space="preserve">Sean </t>
  </si>
  <si>
    <t xml:space="preserve">Marcus </t>
  </si>
  <si>
    <t xml:space="preserve">Darko </t>
  </si>
  <si>
    <t xml:space="preserve">Maksim </t>
  </si>
  <si>
    <t xml:space="preserve">Memphis </t>
  </si>
  <si>
    <t xml:space="preserve">Grace </t>
  </si>
  <si>
    <t xml:space="preserve">Tommy </t>
  </si>
  <si>
    <t xml:space="preserve">Brayden </t>
  </si>
  <si>
    <t xml:space="preserve">Vaibhav </t>
  </si>
  <si>
    <t xml:space="preserve">Tony </t>
  </si>
  <si>
    <t xml:space="preserve">Karlo </t>
  </si>
  <si>
    <t xml:space="preserve">Harry </t>
  </si>
  <si>
    <t xml:space="preserve">Angi </t>
  </si>
  <si>
    <t xml:space="preserve">Glenn-Matthew </t>
  </si>
  <si>
    <t xml:space="preserve">Sharleece </t>
  </si>
  <si>
    <t xml:space="preserve">Trent </t>
  </si>
  <si>
    <t xml:space="preserve">Gabriella </t>
  </si>
  <si>
    <t xml:space="preserve">Rishi </t>
  </si>
  <si>
    <t xml:space="preserve">Oscar </t>
  </si>
  <si>
    <t xml:space="preserve">Tammie </t>
  </si>
  <si>
    <t xml:space="preserve">Brooke </t>
  </si>
  <si>
    <t xml:space="preserve">Grant </t>
  </si>
  <si>
    <t xml:space="preserve">Dion </t>
  </si>
  <si>
    <t xml:space="preserve">Joey </t>
  </si>
  <si>
    <t xml:space="preserve">Hemalatha </t>
  </si>
  <si>
    <t xml:space="preserve">Victoria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</si>
  <si>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</si>
  <si>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</si>
  <si>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</si>
  <si>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</si>
  <si>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</si>
  <si>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</si>
  <si>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</si>
  <si>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</si>
  <si>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</si>
  <si>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</si>
  <si>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</si>
  <si>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Constantinos </t>
  </si>
  <si>
    <t xml:space="preserve">Charlie </t>
  </si>
  <si>
    <t xml:space="preserve">Vasili </t>
  </si>
  <si>
    <t xml:space="preserve">Callum </t>
  </si>
  <si>
    <t xml:space="preserve">Phillip </t>
  </si>
  <si>
    <t xml:space="preserve">Lukas </t>
  </si>
  <si>
    <t xml:space="preserve">Emma </t>
  </si>
  <si>
    <t xml:space="preserve">Mohamad </t>
  </si>
  <si>
    <t xml:space="preserve">Khaled </t>
  </si>
  <si>
    <t xml:space="preserve">Hussein </t>
  </si>
  <si>
    <t xml:space="preserve">Scott </t>
  </si>
  <si>
    <t xml:space="preserve">Eli </t>
  </si>
  <si>
    <t xml:space="preserve">Jake </t>
  </si>
  <si>
    <t xml:space="preserve">Ruben </t>
  </si>
  <si>
    <t>Oliver P</t>
  </si>
  <si>
    <t xml:space="preserve">Benito </t>
  </si>
  <si>
    <t xml:space="preserve">Pierre </t>
  </si>
  <si>
    <t xml:space="preserve">Adrian </t>
  </si>
  <si>
    <t>Estasy</t>
  </si>
  <si>
    <t xml:space="preserve">Christian </t>
  </si>
  <si>
    <t>Nguyen</t>
  </si>
  <si>
    <t xml:space="preserve">Jennifer </t>
  </si>
  <si>
    <t>Kim</t>
  </si>
  <si>
    <t xml:space="preserve">Martin </t>
  </si>
  <si>
    <t xml:space="preserve">Amalie </t>
  </si>
  <si>
    <t>Bridge</t>
  </si>
  <si>
    <t>Kendrick</t>
  </si>
  <si>
    <t xml:space="preserve">Neil </t>
  </si>
  <si>
    <t>Mineeff</t>
  </si>
  <si>
    <t xml:space="preserve">Lachie </t>
  </si>
  <si>
    <t xml:space="preserve">Corey </t>
  </si>
  <si>
    <t xml:space="preserve">Finn </t>
  </si>
  <si>
    <t xml:space="preserve">BEN </t>
  </si>
  <si>
    <t xml:space="preserve">Timothy </t>
  </si>
  <si>
    <t>Poullos</t>
  </si>
  <si>
    <t xml:space="preserve">Aaron </t>
  </si>
  <si>
    <t xml:space="preserve">adam </t>
  </si>
  <si>
    <t>petta</t>
  </si>
  <si>
    <t xml:space="preserve">Leigh </t>
  </si>
  <si>
    <t>Van Poppel</t>
  </si>
  <si>
    <t xml:space="preserve">Shane </t>
  </si>
  <si>
    <t>Bennetts</t>
  </si>
  <si>
    <t xml:space="preserve">Amelia </t>
  </si>
  <si>
    <t>Kaye-smith</t>
  </si>
  <si>
    <t xml:space="preserve">Leonardo </t>
  </si>
  <si>
    <t>Baird</t>
  </si>
  <si>
    <t>Hogan</t>
  </si>
  <si>
    <t xml:space="preserve">Patrick </t>
  </si>
  <si>
    <t>Catanzariti</t>
  </si>
  <si>
    <t xml:space="preserve">Frank </t>
  </si>
  <si>
    <t>Keraunos</t>
  </si>
  <si>
    <t>Starling</t>
  </si>
  <si>
    <t xml:space="preserve">Felix </t>
  </si>
  <si>
    <t>Staley</t>
  </si>
  <si>
    <t xml:space="preserve">Zoe </t>
  </si>
  <si>
    <t>Cody</t>
  </si>
  <si>
    <t xml:space="preserve">Tim </t>
  </si>
  <si>
    <t>Bevan</t>
  </si>
  <si>
    <t xml:space="preserve">Keira </t>
  </si>
  <si>
    <t>Nedelkovski</t>
  </si>
  <si>
    <t xml:space="preserve">Antonio </t>
  </si>
  <si>
    <t xml:space="preserve">Gabriela </t>
  </si>
  <si>
    <t xml:space="preserve">Ashton </t>
  </si>
  <si>
    <t xml:space="preserve">Mia </t>
  </si>
  <si>
    <t xml:space="preserve">Carter </t>
  </si>
  <si>
    <t xml:space="preserve">Jared </t>
  </si>
  <si>
    <t xml:space="preserve">Drew </t>
  </si>
  <si>
    <t xml:space="preserve">Mellissa </t>
  </si>
  <si>
    <t xml:space="preserve">Daisy </t>
  </si>
  <si>
    <t xml:space="preserve">Mitchell </t>
  </si>
  <si>
    <t xml:space="preserve">Shayne </t>
  </si>
  <si>
    <t xml:space="preserve">Obike </t>
  </si>
  <si>
    <t xml:space="preserve">Misty </t>
  </si>
  <si>
    <t xml:space="preserve">Ayrton </t>
  </si>
  <si>
    <t xml:space="preserve">Jamie </t>
  </si>
  <si>
    <t xml:space="preserve">Lawrence </t>
  </si>
  <si>
    <t xml:space="preserve">Callie </t>
  </si>
  <si>
    <t xml:space="preserve">Hollie </t>
  </si>
  <si>
    <t xml:space="preserve">Dylan </t>
  </si>
  <si>
    <t xml:space="preserve">Axle </t>
  </si>
  <si>
    <t xml:space="preserve">Abby </t>
  </si>
  <si>
    <t xml:space="preserve">Kiel </t>
  </si>
  <si>
    <t xml:space="preserve">Steven </t>
  </si>
  <si>
    <t xml:space="preserve">Taitum </t>
  </si>
  <si>
    <t xml:space="preserve">Henry </t>
  </si>
  <si>
    <t xml:space="preserve">Karen </t>
  </si>
  <si>
    <t xml:space="preserve">Hank </t>
  </si>
  <si>
    <t xml:space="preserve">Kosta </t>
  </si>
  <si>
    <t xml:space="preserve">Benjamin </t>
  </si>
  <si>
    <t xml:space="preserve">Elliot </t>
  </si>
  <si>
    <t xml:space="preserve">Nelson </t>
  </si>
  <si>
    <t xml:space="preserve">Sebastian </t>
  </si>
  <si>
    <t xml:space="preserve">Teliyah </t>
  </si>
  <si>
    <t xml:space="preserve">Owen </t>
  </si>
  <si>
    <t xml:space="preserve">Jett  </t>
  </si>
  <si>
    <t xml:space="preserve">Brianna </t>
  </si>
  <si>
    <t xml:space="preserve">Cole </t>
  </si>
  <si>
    <t xml:space="preserve">Annabel </t>
  </si>
  <si>
    <t xml:space="preserve">Abbey </t>
  </si>
  <si>
    <t xml:space="preserve">Brody </t>
  </si>
  <si>
    <t xml:space="preserve">Isabelle </t>
  </si>
  <si>
    <t xml:space="preserve">Chayse </t>
  </si>
  <si>
    <t>Connor Hey</t>
  </si>
  <si>
    <t>Ethan Guest</t>
  </si>
  <si>
    <t>Tyler Budden</t>
  </si>
  <si>
    <t>Samuel Phillips</t>
  </si>
  <si>
    <t>Bailey Cahill</t>
  </si>
  <si>
    <t>Kurtis Jackson</t>
  </si>
  <si>
    <t>James Swarbrick</t>
  </si>
  <si>
    <t>Deniel Vermeulen</t>
  </si>
  <si>
    <t>Ryan O'Connor</t>
  </si>
  <si>
    <t>Lachlan Lynch</t>
  </si>
  <si>
    <t>Glaveski</t>
  </si>
  <si>
    <t>Kosteski</t>
  </si>
  <si>
    <t>Kus</t>
  </si>
  <si>
    <t>Webster</t>
  </si>
  <si>
    <t>Huang</t>
  </si>
  <si>
    <t>Mclatchey</t>
  </si>
  <si>
    <t>Uren</t>
  </si>
  <si>
    <t>Hobson</t>
  </si>
  <si>
    <t>Ninovic</t>
  </si>
  <si>
    <t>Monaghan</t>
  </si>
  <si>
    <t>Lambden</t>
  </si>
  <si>
    <t>Hryniuk</t>
  </si>
  <si>
    <t>Renshaw</t>
  </si>
  <si>
    <t>Rogers</t>
  </si>
  <si>
    <t>Sherrington</t>
  </si>
  <si>
    <t>Stephan</t>
  </si>
  <si>
    <t>Deboynton</t>
  </si>
  <si>
    <t>Asten</t>
  </si>
  <si>
    <t>Lollback</t>
  </si>
  <si>
    <t>Bedford</t>
  </si>
  <si>
    <t>Strong-Doyle</t>
  </si>
  <si>
    <t>Stinson</t>
  </si>
  <si>
    <t>Salter</t>
  </si>
  <si>
    <t>Drane</t>
  </si>
  <si>
    <t>Driscoll</t>
  </si>
  <si>
    <t>Zgudka</t>
  </si>
  <si>
    <t>IAN</t>
  </si>
  <si>
    <t>Sebastian</t>
  </si>
  <si>
    <t>Teliyah</t>
  </si>
  <si>
    <t>Jett</t>
  </si>
  <si>
    <t>Brianna</t>
  </si>
  <si>
    <t>Chayse</t>
  </si>
  <si>
    <t>Charlotte</t>
  </si>
  <si>
    <t>Lisa</t>
  </si>
  <si>
    <t>Jax</t>
  </si>
  <si>
    <t>Charli</t>
  </si>
  <si>
    <t>Abigail</t>
  </si>
  <si>
    <t>Lilian</t>
  </si>
  <si>
    <t>Jennifer</t>
  </si>
  <si>
    <t>Neil</t>
  </si>
  <si>
    <t>Lachie</t>
  </si>
  <si>
    <t>adam</t>
  </si>
  <si>
    <t>Leonardo</t>
  </si>
  <si>
    <t>Patrick</t>
  </si>
  <si>
    <t>Frank</t>
  </si>
  <si>
    <t>Felix</t>
  </si>
  <si>
    <t>Zoe</t>
  </si>
  <si>
    <t>Tim</t>
  </si>
  <si>
    <t>Antonio</t>
  </si>
  <si>
    <t>Gabriela</t>
  </si>
  <si>
    <t>Alekso</t>
  </si>
  <si>
    <t>Angelo</t>
  </si>
  <si>
    <t>Olivia</t>
  </si>
  <si>
    <t>Aston</t>
  </si>
  <si>
    <t>Alex</t>
  </si>
  <si>
    <t>Harley</t>
  </si>
  <si>
    <t>Kannon</t>
  </si>
  <si>
    <t>Cianna</t>
  </si>
  <si>
    <t>Alexander</t>
  </si>
  <si>
    <t>Darrin</t>
  </si>
  <si>
    <t>Atticus</t>
  </si>
  <si>
    <t>Grzegorz</t>
  </si>
  <si>
    <t>Mathew Algie</t>
  </si>
  <si>
    <t>Jye Wagstaff</t>
  </si>
  <si>
    <t>John Algie</t>
  </si>
  <si>
    <t>Zain Shmeissem</t>
  </si>
  <si>
    <t>Harrison Stace</t>
  </si>
  <si>
    <t>Noah Kostopoulos</t>
  </si>
  <si>
    <t>Denilson Silva</t>
  </si>
  <si>
    <t>Max Goodman</t>
  </si>
  <si>
    <t>Marcus O'Connor</t>
  </si>
  <si>
    <t>Braxson Gray</t>
  </si>
  <si>
    <t>Taitum Smith</t>
  </si>
  <si>
    <t>Mason Foss</t>
  </si>
  <si>
    <t>Lewis Gotch</t>
  </si>
  <si>
    <t>Cooper House</t>
  </si>
  <si>
    <t>Nicholas Becker</t>
  </si>
  <si>
    <t>Mitch Lozina</t>
  </si>
  <si>
    <t>Harrison Dengate</t>
  </si>
  <si>
    <t>Logan Gurney</t>
  </si>
  <si>
    <t>Melanie Pickworth</t>
  </si>
  <si>
    <t>Phillip Stokes</t>
  </si>
  <si>
    <t>Stephen Zerafa</t>
  </si>
  <si>
    <t>Bobby Burns</t>
  </si>
  <si>
    <t>Marcus Kemal</t>
  </si>
  <si>
    <t>Chase Milton</t>
  </si>
  <si>
    <t>Tyler Jenkins</t>
  </si>
  <si>
    <t>Sam Dartell</t>
  </si>
  <si>
    <t>Daniel Driscoll</t>
  </si>
  <si>
    <t>Max Mcfarlane</t>
  </si>
  <si>
    <t>Maximus Morgan</t>
  </si>
  <si>
    <t>Nicolas Morgan</t>
  </si>
  <si>
    <t>Liam Mackie</t>
  </si>
  <si>
    <t>Tate Brady</t>
  </si>
  <si>
    <t>Jai Salter</t>
  </si>
  <si>
    <t>Christian Sherrington</t>
  </si>
  <si>
    <t>Ben Stabile</t>
  </si>
  <si>
    <t>Noah Taylor</t>
  </si>
  <si>
    <t>Liam Weatherhead</t>
  </si>
  <si>
    <t>James Gauci</t>
  </si>
  <si>
    <t>Lawrence Su</t>
  </si>
  <si>
    <t>Shay Narayan</t>
  </si>
  <si>
    <t>Robert Cribbin</t>
  </si>
  <si>
    <t>Jamie Su</t>
  </si>
  <si>
    <t>Chayse Attard</t>
  </si>
  <si>
    <t>Kody Jenkins</t>
  </si>
  <si>
    <t>Jacob Molloy</t>
  </si>
  <si>
    <t>Rodney Bellbowen</t>
  </si>
  <si>
    <t>Lukas Oliver</t>
  </si>
  <si>
    <t>Harrison Miles</t>
  </si>
  <si>
    <t>Jean-luca Romeo</t>
  </si>
  <si>
    <t>Veyron Yuen</t>
  </si>
  <si>
    <t>Keira Grace</t>
  </si>
  <si>
    <t>Cole Hogan</t>
  </si>
  <si>
    <t>Oliver Cole</t>
  </si>
  <si>
    <t>Oliver Saade</t>
  </si>
  <si>
    <t>Hunter Hague</t>
  </si>
  <si>
    <t>Emily Cahill</t>
  </si>
  <si>
    <t>Nate Hughes</t>
  </si>
  <si>
    <t>James Ford</t>
  </si>
  <si>
    <t>Lewis Gurney</t>
  </si>
  <si>
    <t>Jack De Boynton</t>
  </si>
  <si>
    <t>Michael Walker</t>
  </si>
  <si>
    <t>Joshua Jackson</t>
  </si>
  <si>
    <t>Marcus Jackson</t>
  </si>
  <si>
    <t>Callum Donnelly</t>
  </si>
  <si>
    <t>Sonal Kathriarachchi</t>
  </si>
  <si>
    <t>Cooper Mackie</t>
  </si>
  <si>
    <t>Dave Bennetts</t>
  </si>
  <si>
    <t>Drew Robins</t>
  </si>
  <si>
    <t>Joshua Hunter</t>
  </si>
  <si>
    <t>Tyler Koenig</t>
  </si>
  <si>
    <t>Christian Ayrouth</t>
  </si>
  <si>
    <t>Koby Wilson</t>
  </si>
  <si>
    <t>Jack Morgan</t>
  </si>
  <si>
    <t>James Keraunos</t>
  </si>
  <si>
    <t>Cooper Mitchell</t>
  </si>
  <si>
    <t>George Miles</t>
  </si>
  <si>
    <t>Bethany Emr</t>
  </si>
  <si>
    <t>Antonios Haddad</t>
  </si>
  <si>
    <t>Yes</t>
  </si>
  <si>
    <t>2024 Club Championship Point Score Regulations</t>
  </si>
  <si>
    <t xml:space="preserve">The recognition of one day’s work will be at the sole discretion of the Club President and a deadline of December 1st 2024 shall apply. </t>
  </si>
  <si>
    <t xml:space="preserve">Individuals may work on more than one day and may work on behalf of more than one driver. </t>
  </si>
  <si>
    <t>still be awarded for overall championship (at 50% as per rule 9)</t>
  </si>
  <si>
    <t>14. The winner of the following overall group point scores will win FREE Club-day (Championship rounds) entry in 2025:</t>
  </si>
  <si>
    <t>Sutton</t>
  </si>
  <si>
    <t>Shmeissem</t>
  </si>
  <si>
    <t>Gomez</t>
  </si>
  <si>
    <t>Karbowski</t>
  </si>
  <si>
    <t>Azzi</t>
  </si>
  <si>
    <t>Sheather</t>
  </si>
  <si>
    <t>Gardiner</t>
  </si>
  <si>
    <t>De Nova</t>
  </si>
  <si>
    <t>Coutts</t>
  </si>
  <si>
    <t>Willoughby</t>
  </si>
  <si>
    <t>Deamer</t>
  </si>
  <si>
    <t>Alistair</t>
  </si>
  <si>
    <t>Lennox</t>
  </si>
  <si>
    <t>MarkIan</t>
  </si>
  <si>
    <t>Helal</t>
  </si>
  <si>
    <t>Zain</t>
  </si>
  <si>
    <t>Yolanta</t>
  </si>
  <si>
    <t>Nate Robinson</t>
  </si>
  <si>
    <t>Charlie Barrett</t>
  </si>
  <si>
    <t>Max Nader</t>
  </si>
  <si>
    <t>Mason Lucchitti</t>
  </si>
  <si>
    <t>Heath Robinson</t>
  </si>
  <si>
    <t>Mason Mepham</t>
  </si>
  <si>
    <t>James Brett</t>
  </si>
  <si>
    <t>Ayrton De Nova</t>
  </si>
  <si>
    <t>Noah Mepham</t>
  </si>
  <si>
    <t>Jake Ambler</t>
  </si>
  <si>
    <t>Ryan Uren</t>
  </si>
  <si>
    <t>Jacob Sher</t>
  </si>
  <si>
    <t>Evan Hotz</t>
  </si>
  <si>
    <t>Will Waters</t>
  </si>
  <si>
    <t>Riley Bedford</t>
  </si>
  <si>
    <t>Blake Hotz</t>
  </si>
  <si>
    <t>Kayne MacDonald</t>
  </si>
  <si>
    <t>Christopher Goodman</t>
  </si>
  <si>
    <t>Cianna Wagstaff</t>
  </si>
  <si>
    <t>Teoh Bader</t>
  </si>
  <si>
    <t>Joel McGrath</t>
  </si>
  <si>
    <t>Hayden Mules</t>
  </si>
  <si>
    <t>Kai Buchanan</t>
  </si>
  <si>
    <t>Eli Tobaji</t>
  </si>
  <si>
    <t>Seth Morgan</t>
  </si>
  <si>
    <t>Brayden Thompson</t>
  </si>
  <si>
    <t>Luka Kuster</t>
  </si>
  <si>
    <t>Jordan Robinson</t>
  </si>
  <si>
    <t>Reynolds</t>
  </si>
  <si>
    <t>Padovan</t>
  </si>
  <si>
    <t>Isaacs</t>
  </si>
  <si>
    <t>Pontello</t>
  </si>
  <si>
    <t>Doak</t>
  </si>
  <si>
    <t>Kent</t>
  </si>
  <si>
    <t>Berrell</t>
  </si>
  <si>
    <t>Bode</t>
  </si>
  <si>
    <t>Coaldrake</t>
  </si>
  <si>
    <t>Wheeler</t>
  </si>
  <si>
    <t>Morris</t>
  </si>
  <si>
    <t>Cavaco</t>
  </si>
  <si>
    <t>Gray</t>
  </si>
  <si>
    <t>Bruhn</t>
  </si>
  <si>
    <t>Falconer</t>
  </si>
  <si>
    <t>Mikac</t>
  </si>
  <si>
    <t>Oates</t>
  </si>
  <si>
    <t>Attree</t>
  </si>
  <si>
    <t>Pinter</t>
  </si>
  <si>
    <t>Donaghey</t>
  </si>
  <si>
    <t>Drooger</t>
  </si>
  <si>
    <t>Evans</t>
  </si>
  <si>
    <t>Varley</t>
  </si>
  <si>
    <t>Ayoub</t>
  </si>
  <si>
    <t>Kazzi</t>
  </si>
  <si>
    <t>Grozdanovski</t>
  </si>
  <si>
    <t>Sinclair</t>
  </si>
  <si>
    <t>Crow</t>
  </si>
  <si>
    <t>Reslan</t>
  </si>
  <si>
    <t>Habib</t>
  </si>
  <si>
    <t>Alihabib</t>
  </si>
  <si>
    <t>Boatwright</t>
  </si>
  <si>
    <t>Serocki</t>
  </si>
  <si>
    <t>Hassaan</t>
  </si>
  <si>
    <t>Evelyn</t>
  </si>
  <si>
    <t>Jackie</t>
  </si>
  <si>
    <t>Amy</t>
  </si>
  <si>
    <t>Matilda</t>
  </si>
  <si>
    <t>Michelle</t>
  </si>
  <si>
    <t>Jessica</t>
  </si>
  <si>
    <t>Kane</t>
  </si>
  <si>
    <t>Stanley</t>
  </si>
  <si>
    <t>Aneta</t>
  </si>
  <si>
    <t>Armani</t>
  </si>
  <si>
    <t>Kristy</t>
  </si>
  <si>
    <t>Lou</t>
  </si>
  <si>
    <t>Chloe</t>
  </si>
  <si>
    <t>Ali</t>
  </si>
  <si>
    <t>Megan</t>
  </si>
  <si>
    <t>Brooklyn</t>
  </si>
  <si>
    <t>Tanya</t>
  </si>
  <si>
    <t>Milan</t>
  </si>
  <si>
    <t>JohnAndrew</t>
  </si>
  <si>
    <t>Hugo</t>
  </si>
  <si>
    <t>Tina</t>
  </si>
  <si>
    <t>Tamika</t>
  </si>
  <si>
    <t>Emmett</t>
  </si>
  <si>
    <t>IANG</t>
  </si>
  <si>
    <t>Zakiah-Reginald</t>
  </si>
  <si>
    <t>Alexandra</t>
  </si>
  <si>
    <t>Karla</t>
  </si>
  <si>
    <t>Danial</t>
  </si>
  <si>
    <t>Liam Finney</t>
  </si>
  <si>
    <t>Ben Church-Malouf</t>
  </si>
  <si>
    <t>Dalton Haroon</t>
  </si>
  <si>
    <t>Bailey Mules</t>
  </si>
  <si>
    <t>Ashton Sieders</t>
  </si>
  <si>
    <t>Patrick McClure</t>
  </si>
  <si>
    <t>Rishi Pothori</t>
  </si>
  <si>
    <t>Kohan Weaver</t>
  </si>
  <si>
    <t>Nathan Lake</t>
  </si>
  <si>
    <t>Riley Abel</t>
  </si>
  <si>
    <t>Andrej Vusovic</t>
  </si>
  <si>
    <t>Cameron McGrath</t>
  </si>
  <si>
    <t>Zade Hamilton</t>
  </si>
  <si>
    <t>Luca D'Alessandro</t>
  </si>
  <si>
    <t>Kosta Vusovic</t>
  </si>
  <si>
    <t>Louie Mather</t>
  </si>
  <si>
    <t>Billal Ghosn</t>
  </si>
  <si>
    <t>Braxton Robinson</t>
  </si>
  <si>
    <t>Patrick Catanzariti</t>
  </si>
  <si>
    <t>Hugo Child</t>
  </si>
  <si>
    <t>Jeremiah Seshie</t>
  </si>
  <si>
    <t>William Morris</t>
  </si>
  <si>
    <t>Amelia Kapp</t>
  </si>
  <si>
    <t>Romeo Cavaco</t>
  </si>
  <si>
    <t>Matthew Hansford-Taylor</t>
  </si>
  <si>
    <t>Kyle Cotter</t>
  </si>
  <si>
    <t>Jeffery Richards</t>
  </si>
  <si>
    <t>Tom Bennetts</t>
  </si>
  <si>
    <t>Liam Hopman</t>
  </si>
  <si>
    <t>Chloe Richards</t>
  </si>
  <si>
    <t>Stephen Roffe</t>
  </si>
  <si>
    <t>Anthony Gaeta</t>
  </si>
  <si>
    <t>Dustin Burns</t>
  </si>
  <si>
    <t>Zakiah-Reginald Varley</t>
  </si>
  <si>
    <t>Marcus George</t>
  </si>
  <si>
    <t>Cooper Lollback</t>
  </si>
  <si>
    <t>Jake Zdravkovski</t>
  </si>
  <si>
    <t>Antoine Findlay</t>
  </si>
  <si>
    <t>Aidan Hayes</t>
  </si>
  <si>
    <t>Craig Wright</t>
  </si>
  <si>
    <t>Nikolay Antonov</t>
  </si>
  <si>
    <t>Christopher Quinlan</t>
  </si>
  <si>
    <t>Jeremy Atkins</t>
  </si>
  <si>
    <t>Osvaldas Anusaitis</t>
  </si>
  <si>
    <t>Ryley Morgan</t>
  </si>
  <si>
    <t>Casey Cleaver</t>
  </si>
  <si>
    <t>Paul Scaricamazza</t>
  </si>
  <si>
    <t>Oliver Estasy</t>
  </si>
  <si>
    <t>Logan Dockett</t>
  </si>
  <si>
    <t>Hayden Buchanan</t>
  </si>
  <si>
    <t>Harry Ford</t>
  </si>
  <si>
    <t>Holly Holden-Stewart</t>
  </si>
  <si>
    <t>Jason Kitchen</t>
  </si>
  <si>
    <t>Nicholas Crawshay</t>
  </si>
  <si>
    <t>Amy Bregonje</t>
  </si>
  <si>
    <t>Simon Davison</t>
  </si>
  <si>
    <t>Clint Abel</t>
  </si>
  <si>
    <t>Christian Jory</t>
  </si>
  <si>
    <t>Brett Thompson</t>
  </si>
  <si>
    <t>Grant Donley</t>
  </si>
  <si>
    <t>Brady Buchanan</t>
  </si>
  <si>
    <t>Tony Bregonje</t>
  </si>
  <si>
    <t>Jenson Foot</t>
  </si>
  <si>
    <t>Lennox Fielding</t>
  </si>
  <si>
    <t>Jean-Luca Romeo</t>
  </si>
  <si>
    <t>Hudson Barnes</t>
  </si>
  <si>
    <t>Aidan McCabe</t>
  </si>
  <si>
    <t>Stanley Drooger</t>
  </si>
  <si>
    <t>Neel Vats</t>
  </si>
  <si>
    <t>Carter Holden</t>
  </si>
  <si>
    <t>Neil Shah</t>
  </si>
  <si>
    <t>Joshua Cody</t>
  </si>
  <si>
    <t>Mitchell Beever</t>
  </si>
  <si>
    <t>Raul Martinez</t>
  </si>
  <si>
    <t>Gavin Aurisch</t>
  </si>
  <si>
    <t>Adam Barnes</t>
  </si>
  <si>
    <t>John Roecken</t>
  </si>
  <si>
    <t>Tim Kolloff</t>
  </si>
  <si>
    <t>Jason Agresta</t>
  </si>
  <si>
    <t>Karlo Bergman</t>
  </si>
  <si>
    <t>Ben Wilson</t>
  </si>
  <si>
    <t>Cloake</t>
  </si>
  <si>
    <t>Tullipan</t>
  </si>
  <si>
    <t>Kita</t>
  </si>
  <si>
    <t>Bond</t>
  </si>
  <si>
    <t>Howell</t>
  </si>
  <si>
    <t>Bruegger</t>
  </si>
  <si>
    <t>Aouad</t>
  </si>
  <si>
    <t>Muskardin</t>
  </si>
  <si>
    <t>Roohan</t>
  </si>
  <si>
    <t>Fraser</t>
  </si>
  <si>
    <t>Livingstone</t>
  </si>
  <si>
    <t>Davis</t>
  </si>
  <si>
    <t>Kolloff</t>
  </si>
  <si>
    <t>Liza</t>
  </si>
  <si>
    <t>Oriana</t>
  </si>
  <si>
    <t>Gisele</t>
  </si>
  <si>
    <t>Giovanni</t>
  </si>
  <si>
    <t>Mars</t>
  </si>
  <si>
    <t>Shih-Hung</t>
  </si>
  <si>
    <t>Eleanor</t>
  </si>
  <si>
    <t>Raffi</t>
  </si>
  <si>
    <t>Quinn</t>
  </si>
  <si>
    <t>Ryley</t>
  </si>
  <si>
    <t>Rohan Mitchell</t>
  </si>
  <si>
    <t>Eric Seshie</t>
  </si>
  <si>
    <t>Lennox Sheather</t>
  </si>
  <si>
    <t>Raffi Davis</t>
  </si>
  <si>
    <t>Jenson Chiarella</t>
  </si>
  <si>
    <t>Harrison Annakin</t>
  </si>
  <si>
    <t>Ali Habib</t>
  </si>
  <si>
    <t>Joshua Benaud</t>
  </si>
  <si>
    <t>Nelson Bowen</t>
  </si>
  <si>
    <t>Mia Mayhew</t>
  </si>
  <si>
    <t>Elliot Bowen</t>
  </si>
  <si>
    <t>Brodie Hybner</t>
  </si>
  <si>
    <t>Carl Redmond</t>
  </si>
  <si>
    <t>Adrian Hybner</t>
  </si>
  <si>
    <t>Eric Redmond</t>
  </si>
  <si>
    <t>Jacob Smith</t>
  </si>
  <si>
    <t>Larkins</t>
  </si>
  <si>
    <t>Li</t>
  </si>
  <si>
    <t>Raaff</t>
  </si>
  <si>
    <t>Early</t>
  </si>
  <si>
    <t>Foot</t>
  </si>
  <si>
    <t>Barnes</t>
  </si>
  <si>
    <t>Chiarella</t>
  </si>
  <si>
    <t>Tusa</t>
  </si>
  <si>
    <t>Eccles</t>
  </si>
  <si>
    <t>McEwan</t>
  </si>
  <si>
    <t>Frandsen</t>
  </si>
  <si>
    <t>MiaBelle</t>
  </si>
  <si>
    <t>LisaJane</t>
  </si>
  <si>
    <t>Elizabeth</t>
  </si>
  <si>
    <t>Binkui</t>
  </si>
  <si>
    <t>Esther</t>
  </si>
  <si>
    <t>Heidi</t>
  </si>
  <si>
    <t>Ian</t>
  </si>
  <si>
    <t>Samantha</t>
  </si>
  <si>
    <t>Jenson</t>
  </si>
  <si>
    <t>Claudia</t>
  </si>
  <si>
    <t>Sidonie</t>
  </si>
  <si>
    <t>Molly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</si>
</sst>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6">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4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29" fillId="3" borderId="0" applyNumberFormat="0" applyBorder="0" applyAlignment="0" applyProtection="0"/>
    <xf numFmtId="0" fontId="33" fillId="20" borderId="1" applyNumberFormat="0" applyAlignment="0" applyProtection="0"/>
    <xf numFmtId="0" fontId="35" fillId="21" borderId="2" applyNumberFormat="0" applyAlignment="0" applyProtection="0"/>
    <xf numFmtId="0" fontId="37" fillId="0" borderId="0" applyNumberFormat="0" applyFill="0" applyBorder="0" applyAlignment="0" applyProtection="0"/>
    <xf numFmtId="0" fontId="28"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1"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31" fillId="7" borderId="1" applyNumberFormat="0" applyAlignment="0" applyProtection="0"/>
    <xf numFmtId="0" fontId="34" fillId="0" borderId="6" applyNumberFormat="0" applyFill="0" applyAlignment="0" applyProtection="0"/>
    <xf numFmtId="0" fontId="30" fillId="22" borderId="0" applyNumberFormat="0" applyBorder="0" applyAlignment="0" applyProtection="0"/>
    <xf numFmtId="0" fontId="17" fillId="0" borderId="0"/>
    <xf numFmtId="0" fontId="14" fillId="0" borderId="0"/>
    <xf numFmtId="0" fontId="43" fillId="0" borderId="0"/>
    <xf numFmtId="0" fontId="48" fillId="0" borderId="0"/>
    <xf numFmtId="0" fontId="51" fillId="0" borderId="0"/>
    <xf numFmtId="0" fontId="53" fillId="0" borderId="0"/>
    <xf numFmtId="0" fontId="54" fillId="0" borderId="0"/>
    <xf numFmtId="0" fontId="55" fillId="0" borderId="0"/>
    <xf numFmtId="0" fontId="14" fillId="0" borderId="0"/>
    <xf numFmtId="0" fontId="17" fillId="23" borderId="7" applyNumberFormat="0" applyFont="0" applyAlignment="0" applyProtection="0"/>
    <xf numFmtId="0" fontId="45" fillId="23" borderId="7" applyNumberFormat="0" applyFont="0" applyAlignment="0" applyProtection="0"/>
    <xf numFmtId="0" fontId="50" fillId="23" borderId="7" applyNumberFormat="0" applyFont="0" applyAlignment="0" applyProtection="0"/>
    <xf numFmtId="0" fontId="32" fillId="20" borderId="8" applyNumberFormat="0" applyAlignment="0" applyProtection="0"/>
    <xf numFmtId="0" fontId="24" fillId="0" borderId="0" applyNumberFormat="0" applyFill="0" applyBorder="0" applyAlignment="0" applyProtection="0"/>
    <xf numFmtId="0" fontId="38" fillId="0" borderId="9" applyNumberFormat="0" applyFill="0" applyAlignment="0" applyProtection="0"/>
    <xf numFmtId="0" fontId="36" fillId="0" borderId="0" applyNumberFormat="0" applyFill="0" applyBorder="0" applyAlignment="0" applyProtection="0"/>
    <xf numFmtId="43" fontId="59" fillId="0" borderId="0" applyFont="0" applyFill="0" applyBorder="0" applyAlignment="0" applyProtection="0"/>
    <xf numFmtId="0" fontId="60" fillId="0" borderId="0"/>
    <xf numFmtId="0" fontId="67" fillId="0" borderId="0" applyNumberFormat="0" applyFill="0" applyBorder="0" applyAlignment="0" applyProtection="0"/>
    <xf numFmtId="0" fontId="68" fillId="0" borderId="33" applyNumberFormat="0" applyFill="0" applyAlignment="0" applyProtection="0"/>
    <xf numFmtId="0" fontId="69" fillId="0" borderId="34" applyNumberFormat="0" applyFill="0" applyAlignment="0" applyProtection="0"/>
    <xf numFmtId="0" fontId="70" fillId="0" borderId="35" applyNumberFormat="0" applyFill="0" applyAlignment="0" applyProtection="0"/>
    <xf numFmtId="0" fontId="70" fillId="0" borderId="0" applyNumberFormat="0" applyFill="0" applyBorder="0" applyAlignment="0" applyProtection="0"/>
    <xf numFmtId="0" fontId="71" fillId="48" borderId="0" applyNumberFormat="0" applyBorder="0" applyAlignment="0" applyProtection="0"/>
    <xf numFmtId="0" fontId="72" fillId="49" borderId="0" applyNumberFormat="0" applyBorder="0" applyAlignment="0" applyProtection="0"/>
    <xf numFmtId="0" fontId="73" fillId="50" borderId="0" applyNumberFormat="0" applyBorder="0" applyAlignment="0" applyProtection="0"/>
    <xf numFmtId="0" fontId="74" fillId="51" borderId="36" applyNumberFormat="0" applyAlignment="0" applyProtection="0"/>
    <xf numFmtId="0" fontId="75" fillId="52" borderId="37" applyNumberFormat="0" applyAlignment="0" applyProtection="0"/>
    <xf numFmtId="0" fontId="76" fillId="52" borderId="36" applyNumberFormat="0" applyAlignment="0" applyProtection="0"/>
    <xf numFmtId="0" fontId="77" fillId="0" borderId="38" applyNumberFormat="0" applyFill="0" applyAlignment="0" applyProtection="0"/>
    <xf numFmtId="0" fontId="78" fillId="53" borderId="39"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41" applyNumberFormat="0" applyFill="0" applyAlignment="0" applyProtection="0"/>
    <xf numFmtId="0" fontId="82"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82"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82"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82"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82" fillId="71"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82" fillId="75"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0" borderId="0"/>
    <xf numFmtId="0" fontId="5" fillId="54" borderId="40" applyNumberFormat="0" applyFont="0" applyAlignment="0" applyProtection="0"/>
    <xf numFmtId="0" fontId="4" fillId="0" borderId="0"/>
    <xf numFmtId="0" fontId="4" fillId="54" borderId="40" applyNumberFormat="0" applyFont="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2" fillId="0" borderId="0"/>
    <xf numFmtId="0" fontId="2" fillId="54" borderId="40" applyNumberFormat="0" applyFont="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cellStyleXfs>
  <cellXfs count="229">
    <xf numFmtId="0" fontId="0" fillId="0" borderId="0" xfId="0"/>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24" borderId="8" xfId="0" applyFont="1" applyFill="1" applyBorder="1" applyAlignment="1">
      <alignment horizontal="center" vertical="center"/>
    </xf>
    <xf numFmtId="0" fontId="18" fillId="25" borderId="8" xfId="0" applyFont="1" applyFill="1" applyBorder="1" applyAlignment="1">
      <alignment horizontal="center" vertical="center"/>
    </xf>
    <xf numFmtId="0" fontId="18" fillId="0" borderId="0" xfId="0" applyFont="1" applyAlignment="1">
      <alignment vertical="center"/>
    </xf>
    <xf numFmtId="0" fontId="18" fillId="0" borderId="0" xfId="0" quotePrefix="1" applyFont="1" applyAlignment="1">
      <alignment horizontal="center" vertical="center"/>
    </xf>
    <xf numFmtId="0" fontId="21" fillId="0" borderId="0" xfId="0" applyFont="1" applyAlignment="1">
      <alignment vertical="center"/>
    </xf>
    <xf numFmtId="0" fontId="18" fillId="26" borderId="1" xfId="0" applyFont="1" applyFill="1" applyBorder="1" applyAlignment="1">
      <alignment horizontal="center" vertical="center"/>
    </xf>
    <xf numFmtId="0" fontId="18" fillId="0" borderId="1" xfId="0" applyFont="1" applyBorder="1" applyAlignment="1">
      <alignment horizontal="center" vertical="center"/>
    </xf>
    <xf numFmtId="0" fontId="11" fillId="26" borderId="1" xfId="0" applyFont="1" applyFill="1" applyBorder="1" applyAlignment="1">
      <alignment horizontal="center" vertical="center"/>
    </xf>
    <xf numFmtId="0" fontId="18" fillId="26" borderId="10" xfId="0" applyFont="1" applyFill="1" applyBorder="1" applyAlignment="1">
      <alignment horizontal="center" vertical="center"/>
    </xf>
    <xf numFmtId="0" fontId="18" fillId="26" borderId="11" xfId="0" applyFont="1" applyFill="1" applyBorder="1" applyAlignment="1">
      <alignment horizontal="center" vertical="center"/>
    </xf>
    <xf numFmtId="0" fontId="18" fillId="26" borderId="12" xfId="0" applyFont="1" applyFill="1" applyBorder="1" applyAlignment="1">
      <alignment horizontal="center" vertical="center"/>
    </xf>
    <xf numFmtId="0" fontId="11" fillId="26" borderId="11" xfId="0" applyFont="1" applyFill="1" applyBorder="1" applyAlignment="1">
      <alignment horizontal="center" vertical="center"/>
    </xf>
    <xf numFmtId="0" fontId="18" fillId="26" borderId="13" xfId="0" applyFont="1" applyFill="1" applyBorder="1" applyAlignment="1">
      <alignment horizontal="center" vertical="center"/>
    </xf>
    <xf numFmtId="0" fontId="18" fillId="26" borderId="14" xfId="0" applyFont="1" applyFill="1" applyBorder="1" applyAlignment="1">
      <alignment horizontal="center" vertical="center"/>
    </xf>
    <xf numFmtId="0" fontId="18" fillId="0" borderId="13" xfId="0" applyFont="1" applyBorder="1" applyAlignment="1">
      <alignment horizontal="center" vertical="center"/>
    </xf>
    <xf numFmtId="0" fontId="11" fillId="26" borderId="13" xfId="0" applyFont="1" applyFill="1" applyBorder="1" applyAlignment="1">
      <alignment horizontal="center" vertical="center"/>
    </xf>
    <xf numFmtId="0" fontId="18" fillId="0" borderId="15" xfId="0" applyFont="1" applyBorder="1" applyAlignment="1">
      <alignment horizontal="center" vertical="center"/>
    </xf>
    <xf numFmtId="0" fontId="18" fillId="0" borderId="14" xfId="0" quotePrefix="1" applyFont="1" applyBorder="1" applyAlignment="1">
      <alignment horizontal="center" vertical="center"/>
    </xf>
    <xf numFmtId="0" fontId="18" fillId="0" borderId="16" xfId="0" applyFont="1" applyBorder="1" applyAlignment="1">
      <alignment horizontal="center" vertical="center"/>
    </xf>
    <xf numFmtId="0" fontId="18" fillId="0" borderId="10" xfId="0" quotePrefix="1" applyFont="1" applyBorder="1" applyAlignment="1">
      <alignment horizontal="center" vertical="center"/>
    </xf>
    <xf numFmtId="0" fontId="18" fillId="0" borderId="10" xfId="0" applyFont="1" applyBorder="1" applyAlignment="1">
      <alignment horizontal="center" vertical="center"/>
    </xf>
    <xf numFmtId="0" fontId="18" fillId="0" borderId="17"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0" fillId="27" borderId="18" xfId="0" applyFont="1" applyFill="1" applyBorder="1" applyAlignment="1">
      <alignment horizontal="center" vertical="center"/>
    </xf>
    <xf numFmtId="0" fontId="10" fillId="27" borderId="19" xfId="0" applyFont="1" applyFill="1" applyBorder="1" applyAlignment="1">
      <alignment horizontal="center" vertical="center"/>
    </xf>
    <xf numFmtId="0" fontId="10" fillId="27" borderId="20" xfId="0" applyFont="1" applyFill="1" applyBorder="1" applyAlignment="1">
      <alignment horizontal="center" vertical="center"/>
    </xf>
    <xf numFmtId="0" fontId="10" fillId="0" borderId="0" xfId="0" applyFont="1" applyAlignment="1">
      <alignment horizontal="center" vertical="center"/>
    </xf>
    <xf numFmtId="0" fontId="10" fillId="28" borderId="0" xfId="0" applyFont="1" applyFill="1" applyAlignment="1">
      <alignment horizontal="center" vertical="center"/>
    </xf>
    <xf numFmtId="0" fontId="18" fillId="25" borderId="0" xfId="0" applyFont="1" applyFill="1" applyAlignment="1">
      <alignment horizontal="center" vertical="center"/>
    </xf>
    <xf numFmtId="0" fontId="18" fillId="25" borderId="0" xfId="0" applyFont="1" applyFill="1" applyAlignment="1">
      <alignment horizontal="left" vertical="center"/>
    </xf>
    <xf numFmtId="0" fontId="22" fillId="25" borderId="0" xfId="0" applyFont="1" applyFill="1" applyAlignment="1">
      <alignment horizontal="center" vertical="center"/>
    </xf>
    <xf numFmtId="0" fontId="18" fillId="29" borderId="1" xfId="0" quotePrefix="1" applyFont="1" applyFill="1" applyBorder="1" applyAlignment="1">
      <alignment horizontal="center" vertical="center"/>
    </xf>
    <xf numFmtId="0" fontId="18" fillId="29" borderId="13" xfId="0" quotePrefix="1" applyFont="1" applyFill="1" applyBorder="1" applyAlignment="1">
      <alignment horizontal="center" vertical="center"/>
    </xf>
    <xf numFmtId="0" fontId="18" fillId="29" borderId="13" xfId="0" applyFont="1" applyFill="1" applyBorder="1" applyAlignment="1">
      <alignment horizontal="center" vertical="center"/>
    </xf>
    <xf numFmtId="0" fontId="18" fillId="29" borderId="1" xfId="0" applyFont="1" applyFill="1" applyBorder="1" applyAlignment="1">
      <alignment horizontal="center" vertical="center"/>
    </xf>
    <xf numFmtId="0" fontId="18" fillId="29" borderId="11" xfId="0" applyFont="1" applyFill="1" applyBorder="1" applyAlignment="1">
      <alignment horizontal="center" vertical="center"/>
    </xf>
    <xf numFmtId="0" fontId="23" fillId="26" borderId="15" xfId="0" applyFont="1" applyFill="1" applyBorder="1" applyAlignment="1">
      <alignment horizontal="center" vertical="center"/>
    </xf>
    <xf numFmtId="0" fontId="23" fillId="26" borderId="16" xfId="0" applyFont="1" applyFill="1" applyBorder="1" applyAlignment="1">
      <alignment horizontal="center" vertical="center"/>
    </xf>
    <xf numFmtId="0" fontId="23" fillId="26" borderId="17" xfId="0" applyFont="1" applyFill="1" applyBorder="1" applyAlignment="1">
      <alignment horizontal="center" vertical="center"/>
    </xf>
    <xf numFmtId="0" fontId="15" fillId="26" borderId="21" xfId="0" applyFont="1" applyFill="1" applyBorder="1" applyAlignment="1">
      <alignment horizontal="center" vertical="center"/>
    </xf>
    <xf numFmtId="0" fontId="18" fillId="0" borderId="21" xfId="0" quotePrefix="1" applyFont="1" applyBorder="1" applyAlignment="1">
      <alignment horizontal="center" vertical="center"/>
    </xf>
    <xf numFmtId="0" fontId="18" fillId="0" borderId="21" xfId="0" applyFont="1" applyBorder="1" applyAlignment="1">
      <alignment horizontal="center" vertical="center"/>
    </xf>
    <xf numFmtId="0" fontId="20" fillId="30" borderId="21" xfId="0" applyFont="1" applyFill="1" applyBorder="1" applyAlignment="1">
      <alignment horizontal="center" vertical="center"/>
    </xf>
    <xf numFmtId="0" fontId="20" fillId="27" borderId="21" xfId="0" applyFont="1" applyFill="1" applyBorder="1" applyAlignment="1">
      <alignment horizontal="center" vertical="center"/>
    </xf>
    <xf numFmtId="0" fontId="23" fillId="26" borderId="21" xfId="0" applyFont="1" applyFill="1" applyBorder="1" applyAlignment="1">
      <alignment horizontal="center" vertical="center"/>
    </xf>
    <xf numFmtId="0" fontId="16" fillId="26" borderId="21" xfId="0" applyFont="1" applyFill="1" applyBorder="1" applyAlignment="1">
      <alignment horizontal="center" vertical="center"/>
    </xf>
    <xf numFmtId="0" fontId="40" fillId="26" borderId="21" xfId="0" applyFont="1" applyFill="1" applyBorder="1" applyAlignment="1">
      <alignment horizontal="center"/>
    </xf>
    <xf numFmtId="0" fontId="40" fillId="26" borderId="22" xfId="0" applyFont="1" applyFill="1" applyBorder="1" applyAlignment="1">
      <alignment horizontal="center"/>
    </xf>
    <xf numFmtId="0" fontId="21" fillId="0" borderId="0" xfId="0" applyFont="1" applyAlignment="1">
      <alignment horizontal="center" vertical="center"/>
    </xf>
    <xf numFmtId="0" fontId="23" fillId="26" borderId="24" xfId="0" applyFont="1" applyFill="1" applyBorder="1" applyAlignment="1">
      <alignment horizontal="center" vertical="center"/>
    </xf>
    <xf numFmtId="0" fontId="20" fillId="31" borderId="21" xfId="0" applyFont="1" applyFill="1" applyBorder="1" applyAlignment="1">
      <alignment horizontal="center" vertical="center"/>
    </xf>
    <xf numFmtId="0" fontId="20" fillId="32" borderId="21" xfId="0" applyFont="1" applyFill="1" applyBorder="1" applyAlignment="1">
      <alignment horizontal="center" vertical="center"/>
    </xf>
    <xf numFmtId="0" fontId="20" fillId="33" borderId="21" xfId="0" applyFont="1" applyFill="1" applyBorder="1" applyAlignment="1">
      <alignment horizontal="center" vertical="center"/>
    </xf>
    <xf numFmtId="0" fontId="20" fillId="34" borderId="21" xfId="0" applyFont="1" applyFill="1" applyBorder="1" applyAlignment="1">
      <alignment horizontal="center" vertical="center"/>
    </xf>
    <xf numFmtId="0" fontId="20" fillId="35" borderId="21" xfId="0" applyFont="1" applyFill="1" applyBorder="1" applyAlignment="1">
      <alignment horizontal="center" vertical="center"/>
    </xf>
    <xf numFmtId="0" fontId="20" fillId="26" borderId="21" xfId="0" applyFont="1" applyFill="1" applyBorder="1" applyAlignment="1">
      <alignment horizontal="center" vertical="center"/>
    </xf>
    <xf numFmtId="0" fontId="20" fillId="36" borderId="21" xfId="0" applyFont="1" applyFill="1" applyBorder="1" applyAlignment="1">
      <alignment horizontal="center" vertical="center"/>
    </xf>
    <xf numFmtId="0" fontId="20" fillId="37" borderId="21" xfId="0" applyFont="1" applyFill="1" applyBorder="1" applyAlignment="1">
      <alignment horizontal="center" vertical="center"/>
    </xf>
    <xf numFmtId="0" fontId="20" fillId="38" borderId="21" xfId="0" applyFont="1" applyFill="1" applyBorder="1" applyAlignment="1">
      <alignment horizontal="center" vertical="center"/>
    </xf>
    <xf numFmtId="0" fontId="42" fillId="26" borderId="21" xfId="48" applyFont="1" applyFill="1" applyBorder="1" applyAlignment="1">
      <alignment horizontal="left" wrapText="1"/>
    </xf>
    <xf numFmtId="0" fontId="42" fillId="0" borderId="0" xfId="0" applyFont="1" applyAlignment="1">
      <alignment horizontal="center" vertical="center"/>
    </xf>
    <xf numFmtId="0" fontId="8" fillId="27" borderId="23" xfId="0" applyFont="1" applyFill="1" applyBorder="1" applyAlignment="1">
      <alignment horizontal="center" vertical="center"/>
    </xf>
    <xf numFmtId="0" fontId="0" fillId="0" borderId="21" xfId="0" applyBorder="1"/>
    <xf numFmtId="0" fontId="47" fillId="40" borderId="21" xfId="0" applyFont="1" applyFill="1" applyBorder="1"/>
    <xf numFmtId="0" fontId="47" fillId="0" borderId="21" xfId="0" applyFont="1" applyBorder="1" applyAlignment="1">
      <alignment horizontal="center"/>
    </xf>
    <xf numFmtId="0" fontId="18" fillId="41" borderId="21" xfId="0" applyFont="1" applyFill="1" applyBorder="1" applyAlignment="1">
      <alignment horizontal="center" vertical="center"/>
    </xf>
    <xf numFmtId="0" fontId="57" fillId="41" borderId="21" xfId="0" applyFont="1" applyFill="1" applyBorder="1" applyAlignment="1">
      <alignment horizontal="center" vertical="center"/>
    </xf>
    <xf numFmtId="0" fontId="52" fillId="0" borderId="21" xfId="0" applyFont="1" applyBorder="1" applyAlignment="1">
      <alignment vertical="center"/>
    </xf>
    <xf numFmtId="0" fontId="58" fillId="0" borderId="21" xfId="0" applyFont="1" applyBorder="1" applyAlignment="1">
      <alignment horizontal="center" vertical="center" wrapText="1"/>
    </xf>
    <xf numFmtId="0" fontId="58" fillId="0" borderId="21" xfId="0" applyFont="1" applyBorder="1" applyAlignment="1">
      <alignment vertical="center" wrapText="1"/>
    </xf>
    <xf numFmtId="0" fontId="58" fillId="0" borderId="21" xfId="0" applyFont="1" applyBorder="1" applyAlignment="1">
      <alignment horizontal="right" vertical="center" wrapText="1"/>
    </xf>
    <xf numFmtId="0" fontId="58" fillId="42" borderId="21" xfId="0" applyFont="1" applyFill="1" applyBorder="1" applyAlignment="1">
      <alignment vertical="center" wrapText="1"/>
    </xf>
    <xf numFmtId="0" fontId="9" fillId="0" borderId="21" xfId="45" applyFont="1" applyBorder="1" applyAlignment="1">
      <alignment horizontal="center" wrapText="1"/>
    </xf>
    <xf numFmtId="0" fontId="14" fillId="0" borderId="21" xfId="45" applyFont="1" applyBorder="1" applyAlignment="1">
      <alignment horizontal="center"/>
    </xf>
    <xf numFmtId="0" fontId="16" fillId="26" borderId="24" xfId="0" applyFont="1" applyFill="1" applyBorder="1" applyAlignment="1">
      <alignment horizontal="center" vertical="center"/>
    </xf>
    <xf numFmtId="0" fontId="14" fillId="45" borderId="21" xfId="45" applyFont="1" applyFill="1" applyBorder="1" applyAlignment="1">
      <alignment horizontal="left" wrapText="1"/>
    </xf>
    <xf numFmtId="0" fontId="23" fillId="26" borderId="24" xfId="0" applyFont="1" applyFill="1" applyBorder="1" applyAlignment="1">
      <alignment horizontal="center" vertical="top" wrapText="1"/>
    </xf>
    <xf numFmtId="0" fontId="14" fillId="45" borderId="21" xfId="45" applyFont="1" applyFill="1" applyBorder="1" applyAlignment="1">
      <alignment horizontal="center" wrapText="1"/>
    </xf>
    <xf numFmtId="0" fontId="42" fillId="26" borderId="21" xfId="48" applyFont="1" applyFill="1" applyBorder="1" applyAlignment="1">
      <alignment horizontal="center" wrapText="1"/>
    </xf>
    <xf numFmtId="0" fontId="14" fillId="45" borderId="21" xfId="0" applyFont="1" applyFill="1" applyBorder="1" applyAlignment="1">
      <alignment horizontal="center" vertical="center" wrapText="1"/>
    </xf>
    <xf numFmtId="0" fontId="9" fillId="0" borderId="0" xfId="0" applyFont="1" applyAlignment="1">
      <alignment horizontal="center" vertical="center"/>
    </xf>
    <xf numFmtId="0" fontId="20" fillId="25" borderId="0" xfId="0" applyFont="1" applyFill="1" applyAlignment="1">
      <alignment horizontal="center" vertical="center"/>
    </xf>
    <xf numFmtId="0" fontId="9" fillId="24" borderId="8" xfId="0" applyFont="1" applyFill="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8" fillId="0" borderId="0" xfId="0" applyFont="1" applyAlignment="1">
      <alignment horizontal="center" vertical="center"/>
    </xf>
    <xf numFmtId="164" fontId="18" fillId="25" borderId="8" xfId="0" applyNumberFormat="1" applyFont="1" applyFill="1" applyBorder="1" applyAlignment="1">
      <alignment horizontal="center" vertical="center"/>
    </xf>
    <xf numFmtId="1" fontId="18" fillId="25" borderId="8" xfId="0" applyNumberFormat="1" applyFont="1" applyFill="1" applyBorder="1" applyAlignment="1">
      <alignment horizontal="center" vertical="center"/>
    </xf>
    <xf numFmtId="0" fontId="8" fillId="27" borderId="21" xfId="0" applyFont="1" applyFill="1" applyBorder="1" applyAlignment="1">
      <alignment horizontal="center" vertical="center"/>
    </xf>
    <xf numFmtId="1" fontId="9" fillId="0" borderId="0" xfId="0" applyNumberFormat="1" applyFont="1" applyAlignment="1">
      <alignment horizontal="center" vertical="center"/>
    </xf>
    <xf numFmtId="1" fontId="9" fillId="0" borderId="26" xfId="0" applyNumberFormat="1" applyFont="1" applyBorder="1" applyAlignment="1">
      <alignment horizontal="center" vertical="center"/>
    </xf>
    <xf numFmtId="1" fontId="9" fillId="0" borderId="25" xfId="0" applyNumberFormat="1" applyFont="1" applyBorder="1" applyAlignment="1">
      <alignment horizontal="center" vertical="center"/>
    </xf>
    <xf numFmtId="1" fontId="8" fillId="0" borderId="0" xfId="0" applyNumberFormat="1" applyFont="1" applyAlignment="1">
      <alignment horizontal="center" vertical="center"/>
    </xf>
    <xf numFmtId="1" fontId="8" fillId="27" borderId="21" xfId="56" applyNumberFormat="1" applyFont="1" applyFill="1" applyBorder="1" applyAlignment="1">
      <alignment horizontal="center" vertical="center"/>
    </xf>
    <xf numFmtId="1" fontId="9" fillId="0" borderId="0" xfId="56" applyNumberFormat="1" applyFont="1" applyBorder="1" applyAlignment="1">
      <alignment horizontal="center" vertical="center"/>
    </xf>
    <xf numFmtId="1" fontId="9" fillId="0" borderId="26" xfId="56" applyNumberFormat="1" applyFont="1" applyBorder="1" applyAlignment="1">
      <alignment horizontal="center" vertical="center"/>
    </xf>
    <xf numFmtId="1" fontId="9" fillId="0" borderId="25" xfId="56" applyNumberFormat="1" applyFont="1" applyBorder="1" applyAlignment="1">
      <alignment horizontal="center" vertical="center"/>
    </xf>
    <xf numFmtId="1" fontId="8" fillId="0" borderId="0" xfId="56" applyNumberFormat="1" applyFont="1" applyBorder="1" applyAlignment="1">
      <alignment horizontal="center" vertical="center"/>
    </xf>
    <xf numFmtId="1" fontId="21" fillId="0" borderId="0" xfId="56" applyNumberFormat="1" applyFont="1" applyBorder="1" applyAlignment="1">
      <alignment horizontal="center" vertical="center"/>
    </xf>
    <xf numFmtId="1" fontId="9" fillId="0" borderId="24" xfId="56" applyNumberFormat="1" applyFont="1" applyFill="1" applyBorder="1" applyAlignment="1">
      <alignment horizontal="center" wrapText="1"/>
    </xf>
    <xf numFmtId="1" fontId="14" fillId="0" borderId="21" xfId="45" applyNumberFormat="1" applyFont="1" applyBorder="1" applyAlignment="1">
      <alignment horizontal="center"/>
    </xf>
    <xf numFmtId="1" fontId="9" fillId="0" borderId="21" xfId="45" applyNumberFormat="1" applyFont="1" applyBorder="1" applyAlignment="1">
      <alignment horizontal="center" wrapText="1"/>
    </xf>
    <xf numFmtId="1" fontId="8" fillId="33" borderId="24" xfId="56" applyNumberFormat="1" applyFont="1" applyFill="1" applyBorder="1" applyAlignment="1">
      <alignment horizontal="center" vertical="center"/>
    </xf>
    <xf numFmtId="1" fontId="8" fillId="31" borderId="24" xfId="56" applyNumberFormat="1" applyFont="1" applyFill="1" applyBorder="1" applyAlignment="1">
      <alignment horizontal="center" vertical="center"/>
    </xf>
    <xf numFmtId="1" fontId="8" fillId="36" borderId="24" xfId="56" applyNumberFormat="1" applyFont="1" applyFill="1" applyBorder="1" applyAlignment="1">
      <alignment horizontal="center" vertical="center"/>
    </xf>
    <xf numFmtId="1" fontId="8" fillId="27" borderId="24" xfId="56" applyNumberFormat="1" applyFont="1" applyFill="1" applyBorder="1" applyAlignment="1">
      <alignment horizontal="center" vertical="center"/>
    </xf>
    <xf numFmtId="1" fontId="8" fillId="30" borderId="24" xfId="56" applyNumberFormat="1" applyFont="1" applyFill="1" applyBorder="1" applyAlignment="1">
      <alignment horizontal="center" vertical="center"/>
    </xf>
    <xf numFmtId="1" fontId="8" fillId="38" borderId="24" xfId="56" applyNumberFormat="1" applyFont="1" applyFill="1" applyBorder="1" applyAlignment="1">
      <alignment horizontal="center" vertical="center"/>
    </xf>
    <xf numFmtId="0" fontId="61" fillId="47" borderId="0" xfId="57" applyFont="1" applyFill="1"/>
    <xf numFmtId="0" fontId="60" fillId="0" borderId="0" xfId="57"/>
    <xf numFmtId="0" fontId="9" fillId="25" borderId="0" xfId="0" applyFont="1" applyFill="1" applyAlignment="1">
      <alignment horizontal="left" vertical="center"/>
    </xf>
    <xf numFmtId="0" fontId="62" fillId="45" borderId="21" xfId="45" applyFont="1" applyFill="1" applyBorder="1" applyAlignment="1">
      <alignment horizontal="center" wrapText="1"/>
    </xf>
    <xf numFmtId="1" fontId="14" fillId="45" borderId="21" xfId="45" applyNumberFormat="1" applyFont="1" applyFill="1" applyBorder="1" applyAlignment="1">
      <alignment horizontal="center" wrapText="1"/>
    </xf>
    <xf numFmtId="1" fontId="14" fillId="45" borderId="21" xfId="0" applyNumberFormat="1" applyFont="1" applyFill="1" applyBorder="1" applyAlignment="1">
      <alignment horizontal="center" vertical="center" wrapText="1"/>
    </xf>
    <xf numFmtId="0" fontId="62" fillId="26" borderId="2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24" xfId="0" applyFont="1" applyFill="1" applyBorder="1" applyAlignment="1">
      <alignment horizontal="center" vertical="top" wrapText="1"/>
    </xf>
    <xf numFmtId="0" fontId="9" fillId="0" borderId="0" xfId="0" applyFont="1" applyAlignment="1">
      <alignment vertical="center"/>
    </xf>
    <xf numFmtId="0" fontId="9" fillId="0" borderId="0" xfId="0" applyFont="1" applyAlignment="1">
      <alignment horizontal="center" vertical="center" wrapText="1"/>
    </xf>
    <xf numFmtId="1" fontId="9" fillId="0" borderId="0" xfId="56" applyNumberFormat="1" applyFont="1" applyBorder="1" applyAlignment="1">
      <alignment horizontal="center" vertical="center" wrapText="1"/>
    </xf>
    <xf numFmtId="0" fontId="14" fillId="26" borderId="21" xfId="0" applyFont="1" applyFill="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1" fontId="9" fillId="0" borderId="32" xfId="56" applyNumberFormat="1" applyFont="1" applyBorder="1" applyAlignment="1">
      <alignment horizontal="center" vertical="center"/>
    </xf>
    <xf numFmtId="1" fontId="9" fillId="0" borderId="27" xfId="56" applyNumberFormat="1" applyFont="1" applyBorder="1" applyAlignment="1">
      <alignment horizontal="center" vertical="center"/>
    </xf>
    <xf numFmtId="1" fontId="9" fillId="0" borderId="28" xfId="56" applyNumberFormat="1" applyFont="1" applyBorder="1" applyAlignment="1">
      <alignment horizontal="center" vertical="center"/>
    </xf>
    <xf numFmtId="0" fontId="9" fillId="0" borderId="28" xfId="0" applyFont="1" applyBorder="1" applyAlignment="1">
      <alignment horizontal="center" vertical="center"/>
    </xf>
    <xf numFmtId="1" fontId="8" fillId="33" borderId="21" xfId="0" applyNumberFormat="1" applyFont="1" applyFill="1" applyBorder="1" applyAlignment="1">
      <alignment horizontal="center" vertical="center"/>
    </xf>
    <xf numFmtId="1" fontId="8" fillId="31" borderId="21" xfId="0" applyNumberFormat="1" applyFont="1" applyFill="1" applyBorder="1" applyAlignment="1">
      <alignment horizontal="center" vertical="center"/>
    </xf>
    <xf numFmtId="1" fontId="8" fillId="36" borderId="21" xfId="0" applyNumberFormat="1" applyFont="1" applyFill="1" applyBorder="1" applyAlignment="1">
      <alignment horizontal="center" vertical="center"/>
    </xf>
    <xf numFmtId="1" fontId="8" fillId="44" borderId="21" xfId="0" applyNumberFormat="1" applyFont="1" applyFill="1" applyBorder="1" applyAlignment="1">
      <alignment horizontal="center" vertical="center"/>
    </xf>
    <xf numFmtId="1" fontId="8" fillId="30" borderId="21" xfId="0" applyNumberFormat="1" applyFont="1" applyFill="1" applyBorder="1" applyAlignment="1">
      <alignment horizontal="center" vertical="center"/>
    </xf>
    <xf numFmtId="1" fontId="14" fillId="26" borderId="21" xfId="0" applyNumberFormat="1" applyFont="1" applyFill="1" applyBorder="1" applyAlignment="1">
      <alignment horizontal="center" vertical="center"/>
    </xf>
    <xf numFmtId="1" fontId="9" fillId="0" borderId="21" xfId="0" applyNumberFormat="1" applyFont="1" applyBorder="1" applyAlignment="1">
      <alignment horizontal="center" vertical="center"/>
    </xf>
    <xf numFmtId="1" fontId="8" fillId="27" borderId="21" xfId="0" applyNumberFormat="1" applyFont="1" applyFill="1" applyBorder="1" applyAlignment="1">
      <alignment horizontal="center" vertical="center"/>
    </xf>
    <xf numFmtId="1" fontId="9" fillId="0" borderId="28" xfId="0" applyNumberFormat="1" applyFont="1" applyBorder="1" applyAlignment="1">
      <alignment horizontal="center" vertical="center"/>
    </xf>
    <xf numFmtId="1" fontId="9" fillId="0" borderId="32" xfId="0" applyNumberFormat="1" applyFont="1" applyBorder="1" applyAlignment="1">
      <alignment horizontal="center" vertical="center"/>
    </xf>
    <xf numFmtId="0" fontId="14" fillId="45" borderId="21" xfId="0" applyFont="1" applyFill="1" applyBorder="1" applyAlignment="1">
      <alignment horizontal="center" vertical="top" wrapText="1"/>
    </xf>
    <xf numFmtId="164" fontId="9" fillId="0" borderId="0" xfId="0" applyNumberFormat="1" applyFont="1" applyAlignment="1">
      <alignment horizontal="center" vertical="center"/>
    </xf>
    <xf numFmtId="1" fontId="9" fillId="0" borderId="27" xfId="0" applyNumberFormat="1" applyFont="1" applyBorder="1" applyAlignment="1">
      <alignment horizontal="center" vertical="center"/>
    </xf>
    <xf numFmtId="1" fontId="14" fillId="45" borderId="21" xfId="0" applyNumberFormat="1" applyFont="1" applyFill="1" applyBorder="1" applyAlignment="1">
      <alignment horizontal="center" vertical="top" wrapText="1"/>
    </xf>
    <xf numFmtId="1" fontId="8" fillId="43" borderId="21" xfId="0" applyNumberFormat="1" applyFont="1" applyFill="1" applyBorder="1" applyAlignment="1">
      <alignment horizontal="center" vertical="center"/>
    </xf>
    <xf numFmtId="1" fontId="8" fillId="46" borderId="21" xfId="0" applyNumberFormat="1" applyFont="1" applyFill="1" applyBorder="1" applyAlignment="1">
      <alignment horizontal="center" vertical="center"/>
    </xf>
    <xf numFmtId="1" fontId="9" fillId="0" borderId="0" xfId="0" quotePrefix="1" applyNumberFormat="1" applyFont="1" applyAlignment="1">
      <alignment horizontal="center" vertical="center"/>
    </xf>
    <xf numFmtId="0" fontId="62" fillId="45" borderId="21" xfId="0" applyFont="1" applyFill="1" applyBorder="1" applyAlignment="1">
      <alignment horizontal="center" vertical="center" wrapText="1"/>
    </xf>
    <xf numFmtId="1" fontId="9" fillId="0" borderId="0" xfId="0" applyNumberFormat="1" applyFont="1" applyAlignment="1">
      <alignment horizontal="center" vertical="center" wrapText="1"/>
    </xf>
    <xf numFmtId="0" fontId="8" fillId="27" borderId="24" xfId="0" applyFont="1" applyFill="1" applyBorder="1" applyAlignment="1">
      <alignment horizontal="center" vertical="center"/>
    </xf>
    <xf numFmtId="0" fontId="9" fillId="0" borderId="0" xfId="0" applyFont="1" applyAlignment="1">
      <alignment horizontal="center"/>
    </xf>
    <xf numFmtId="0" fontId="8" fillId="33" borderId="21" xfId="0" applyFont="1" applyFill="1" applyBorder="1" applyAlignment="1">
      <alignment horizontal="center" vertical="center"/>
    </xf>
    <xf numFmtId="0" fontId="8" fillId="31" borderId="21" xfId="0" applyFont="1" applyFill="1" applyBorder="1" applyAlignment="1">
      <alignment horizontal="center"/>
    </xf>
    <xf numFmtId="0" fontId="8" fillId="36" borderId="21" xfId="0" applyFont="1" applyFill="1" applyBorder="1" applyAlignment="1">
      <alignment horizontal="center" vertical="center"/>
    </xf>
    <xf numFmtId="0" fontId="8" fillId="30" borderId="21" xfId="0" applyFont="1" applyFill="1" applyBorder="1" applyAlignment="1">
      <alignment horizontal="center" vertical="center"/>
    </xf>
    <xf numFmtId="1" fontId="8" fillId="33" borderId="24" xfId="0" applyNumberFormat="1" applyFont="1" applyFill="1" applyBorder="1" applyAlignment="1">
      <alignment horizontal="center" vertical="center"/>
    </xf>
    <xf numFmtId="1" fontId="8" fillId="31" borderId="24" xfId="0" applyNumberFormat="1" applyFont="1" applyFill="1" applyBorder="1" applyAlignment="1">
      <alignment horizontal="center" vertical="center"/>
    </xf>
    <xf numFmtId="1" fontId="8" fillId="36" borderId="24" xfId="0" applyNumberFormat="1" applyFont="1" applyFill="1" applyBorder="1" applyAlignment="1">
      <alignment horizontal="center" vertical="center"/>
    </xf>
    <xf numFmtId="1" fontId="8" fillId="27" borderId="24" xfId="0" applyNumberFormat="1" applyFont="1" applyFill="1" applyBorder="1" applyAlignment="1">
      <alignment horizontal="center" vertical="center"/>
    </xf>
    <xf numFmtId="1" fontId="8" fillId="30" borderId="24" xfId="0" applyNumberFormat="1" applyFont="1" applyFill="1" applyBorder="1" applyAlignment="1">
      <alignment horizontal="center" vertical="center"/>
    </xf>
    <xf numFmtId="0" fontId="64" fillId="0" borderId="0" xfId="0" applyFont="1" applyAlignment="1">
      <alignment horizontal="center"/>
    </xf>
    <xf numFmtId="0" fontId="56" fillId="0" borderId="0" xfId="0" applyFont="1"/>
    <xf numFmtId="0" fontId="56" fillId="0" borderId="0" xfId="0" applyFont="1" applyAlignment="1">
      <alignment horizontal="center" vertical="center"/>
    </xf>
    <xf numFmtId="0" fontId="56" fillId="0" borderId="0" xfId="0" applyFont="1" applyAlignment="1">
      <alignment vertical="center" wrapText="1"/>
    </xf>
    <xf numFmtId="0" fontId="65" fillId="0" borderId="21" xfId="0" applyFont="1" applyBorder="1" applyAlignment="1">
      <alignment horizontal="center" vertical="center"/>
    </xf>
    <xf numFmtId="1" fontId="65" fillId="0" borderId="24" xfId="56" applyNumberFormat="1" applyFont="1" applyFill="1" applyBorder="1" applyAlignment="1">
      <alignment horizontal="center" wrapText="1"/>
    </xf>
    <xf numFmtId="1" fontId="65" fillId="0" borderId="21" xfId="0" applyNumberFormat="1" applyFont="1" applyBorder="1" applyAlignment="1">
      <alignment horizontal="center" vertical="center"/>
    </xf>
    <xf numFmtId="1" fontId="8" fillId="0" borderId="0" xfId="56" applyNumberFormat="1" applyFont="1" applyFill="1" applyBorder="1" applyAlignment="1">
      <alignment horizontal="center" vertical="center"/>
    </xf>
    <xf numFmtId="0" fontId="8" fillId="0" borderId="0" xfId="0" applyFont="1" applyAlignment="1">
      <alignment horizontal="center" vertical="center" wrapText="1"/>
    </xf>
    <xf numFmtId="1" fontId="23" fillId="0" borderId="0" xfId="0" applyNumberFormat="1" applyFont="1" applyAlignment="1">
      <alignment horizontal="center" vertical="center"/>
    </xf>
    <xf numFmtId="1" fontId="16" fillId="0" borderId="0" xfId="0" applyNumberFormat="1" applyFont="1" applyAlignment="1">
      <alignment horizontal="center" vertical="center"/>
    </xf>
    <xf numFmtId="1" fontId="8" fillId="0" borderId="0" xfId="0" applyNumberFormat="1" applyFont="1" applyAlignment="1">
      <alignment horizontal="center" vertical="center" wrapText="1"/>
    </xf>
    <xf numFmtId="0" fontId="66" fillId="28" borderId="0" xfId="0" applyFont="1" applyFill="1" applyAlignment="1">
      <alignment horizontal="center" vertical="center"/>
    </xf>
    <xf numFmtId="0" fontId="5" fillId="0" borderId="0" xfId="98"/>
    <xf numFmtId="1" fontId="8" fillId="38" borderId="21" xfId="56" applyNumberFormat="1" applyFont="1" applyFill="1" applyBorder="1" applyAlignment="1">
      <alignment horizontal="center" vertical="center"/>
    </xf>
    <xf numFmtId="1" fontId="65" fillId="0" borderId="21" xfId="56" applyNumberFormat="1" applyFont="1" applyFill="1" applyBorder="1" applyAlignment="1">
      <alignment horizontal="center" wrapText="1"/>
    </xf>
    <xf numFmtId="1" fontId="83" fillId="0" borderId="0" xfId="56" applyNumberFormat="1" applyFont="1" applyBorder="1" applyAlignment="1">
      <alignment horizontal="center" vertical="center"/>
    </xf>
    <xf numFmtId="0" fontId="18" fillId="24" borderId="42" xfId="0" applyFont="1" applyFill="1" applyBorder="1" applyAlignment="1">
      <alignment horizontal="center" vertical="center"/>
    </xf>
    <xf numFmtId="0" fontId="20" fillId="25" borderId="43" xfId="0" applyFont="1" applyFill="1" applyBorder="1" applyAlignment="1">
      <alignment horizontal="center" vertical="center"/>
    </xf>
    <xf numFmtId="0" fontId="20" fillId="25" borderId="22" xfId="0" applyFont="1" applyFill="1" applyBorder="1" applyAlignment="1">
      <alignment horizontal="center" vertical="center"/>
    </xf>
    <xf numFmtId="0" fontId="18" fillId="24" borderId="44" xfId="0" applyFont="1" applyFill="1" applyBorder="1" applyAlignment="1">
      <alignment horizontal="center" vertical="center"/>
    </xf>
    <xf numFmtId="1" fontId="9" fillId="0" borderId="21" xfId="56" applyNumberFormat="1" applyFont="1" applyFill="1" applyBorder="1" applyAlignment="1">
      <alignment horizontal="center" wrapText="1"/>
    </xf>
    <xf numFmtId="0" fontId="20" fillId="25" borderId="0" xfId="0" applyFont="1" applyFill="1"/>
    <xf numFmtId="0" fontId="18" fillId="25" borderId="0" xfId="0" applyFont="1" applyFill="1" applyAlignment="1">
      <alignment vertical="center"/>
    </xf>
    <xf numFmtId="0" fontId="9" fillId="25" borderId="0" xfId="0" applyFont="1" applyFill="1" applyAlignment="1">
      <alignment vertical="center"/>
    </xf>
    <xf numFmtId="0" fontId="85" fillId="25" borderId="0" xfId="0" applyFont="1" applyFill="1" applyAlignment="1">
      <alignment horizontal="left" vertical="center"/>
    </xf>
    <xf numFmtId="0" fontId="60" fillId="42" borderId="0" xfId="57" applyFill="1"/>
    <xf numFmtId="0" fontId="0" fillId="42" borderId="0" xfId="0" applyFill="1"/>
    <xf numFmtId="0" fontId="4" fillId="0" borderId="0" xfId="100"/>
    <xf numFmtId="0" fontId="3" fillId="0" borderId="0" xfId="100" applyFont="1"/>
    <xf numFmtId="0" fontId="23" fillId="26" borderId="21" xfId="0" applyFont="1" applyFill="1" applyBorder="1" applyAlignment="1">
      <alignment horizontal="center" vertical="top" wrapText="1"/>
    </xf>
    <xf numFmtId="0" fontId="2" fillId="0" borderId="0" xfId="120"/>
    <xf numFmtId="0" fontId="1" fillId="0" borderId="0" xfId="100" applyFont="1"/>
    <xf numFmtId="0" fontId="20" fillId="25" borderId="24" xfId="0" applyFont="1" applyFill="1" applyBorder="1" applyAlignment="1">
      <alignment horizontal="center" vertical="center"/>
    </xf>
    <xf numFmtId="0" fontId="20" fillId="25" borderId="43" xfId="0" applyFont="1" applyFill="1" applyBorder="1" applyAlignment="1">
      <alignment horizontal="center" vertical="center"/>
    </xf>
    <xf numFmtId="0" fontId="20" fillId="39" borderId="8" xfId="0" applyFont="1" applyFill="1" applyBorder="1" applyAlignment="1">
      <alignment horizontal="center" vertical="center" textRotation="90" wrapText="1"/>
    </xf>
    <xf numFmtId="0" fontId="84" fillId="25" borderId="0" xfId="0" applyFont="1" applyFill="1" applyAlignment="1">
      <alignment horizontal="left" wrapText="1"/>
    </xf>
    <xf numFmtId="0" fontId="84" fillId="25" borderId="0" xfId="0" applyFont="1" applyFill="1" applyAlignment="1">
      <alignment horizontal="left" vertical="center"/>
    </xf>
    <xf numFmtId="0" fontId="9" fillId="25" borderId="0" xfId="0" applyFont="1" applyFill="1" applyAlignment="1">
      <alignment horizontal="left" vertical="center" wrapText="1"/>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30" xfId="0" applyFont="1" applyBorder="1" applyAlignment="1">
      <alignment horizontal="center" vertical="center"/>
    </xf>
    <xf numFmtId="0" fontId="66" fillId="28" borderId="0" xfId="0" applyFont="1" applyFill="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1" fontId="19" fillId="0" borderId="29" xfId="56" applyNumberFormat="1" applyFont="1" applyBorder="1" applyAlignment="1">
      <alignment horizontal="center" vertical="center"/>
    </xf>
    <xf numFmtId="1" fontId="19" fillId="0" borderId="31" xfId="56" applyNumberFormat="1" applyFont="1" applyBorder="1" applyAlignment="1">
      <alignment horizontal="center" vertical="center"/>
    </xf>
    <xf numFmtId="1" fontId="19" fillId="0" borderId="30" xfId="56" applyNumberFormat="1" applyFont="1" applyBorder="1" applyAlignment="1">
      <alignment horizontal="center" vertical="center"/>
    </xf>
    <xf numFmtId="1" fontId="8" fillId="0" borderId="0" xfId="56" applyNumberFormat="1" applyFont="1" applyBorder="1" applyAlignment="1">
      <alignment horizontal="center" vertical="center"/>
    </xf>
    <xf numFmtId="1" fontId="8" fillId="0" borderId="0" xfId="0" applyNumberFormat="1" applyFont="1" applyAlignment="1">
      <alignment horizontal="center" vertical="center"/>
    </xf>
    <xf numFmtId="1" fontId="19" fillId="0" borderId="29" xfId="0" applyNumberFormat="1" applyFont="1" applyBorder="1" applyAlignment="1">
      <alignment horizontal="center" vertical="center"/>
    </xf>
    <xf numFmtId="1" fontId="19" fillId="0" borderId="31" xfId="0" applyNumberFormat="1" applyFont="1" applyBorder="1" applyAlignment="1">
      <alignment horizontal="center" vertical="center"/>
    </xf>
    <xf numFmtId="1" fontId="19" fillId="0" borderId="30" xfId="0" applyNumberFormat="1" applyFont="1" applyBorder="1" applyAlignment="1">
      <alignment horizontal="center" vertical="center"/>
    </xf>
    <xf numFmtId="0" fontId="8" fillId="0" borderId="0" xfId="0" applyFont="1" applyAlignment="1">
      <alignment horizontal="center" vertical="center"/>
    </xf>
    <xf numFmtId="1" fontId="16" fillId="0" borderId="0" xfId="0" applyNumberFormat="1" applyFont="1" applyAlignment="1">
      <alignment horizontal="center" vertical="center"/>
    </xf>
    <xf numFmtId="0" fontId="9" fillId="28" borderId="0" xfId="0" applyFont="1" applyFill="1" applyAlignment="1">
      <alignment horizontal="center" vertical="center"/>
    </xf>
    <xf numFmtId="0" fontId="18" fillId="28" borderId="0" xfId="0" applyFont="1" applyFill="1" applyAlignment="1">
      <alignment horizontal="center" vertical="center"/>
    </xf>
    <xf numFmtId="0" fontId="18" fillId="0" borderId="0" xfId="0" applyFont="1" applyAlignment="1">
      <alignment horizontal="center" vertical="center"/>
    </xf>
    <xf numFmtId="0" fontId="20" fillId="0" borderId="0" xfId="0" applyFont="1" applyAlignment="1">
      <alignment horizontal="left" vertical="top" wrapText="1"/>
    </xf>
    <xf numFmtId="0" fontId="18" fillId="0" borderId="0" xfId="0" applyFont="1" applyAlignment="1">
      <alignment horizontal="left" vertical="top" wrapText="1"/>
    </xf>
    <xf numFmtId="0" fontId="46" fillId="0" borderId="21" xfId="0" applyFont="1" applyBorder="1" applyAlignment="1">
      <alignment horizontal="center"/>
    </xf>
    <xf numFmtId="0" fontId="47" fillId="0" borderId="21" xfId="0" applyFont="1" applyBorder="1" applyAlignment="1">
      <alignment horizontal="center"/>
    </xf>
    <xf numFmtId="0" fontId="0" fillId="0" borderId="21" xfId="0" applyBorder="1" applyAlignment="1">
      <alignment horizontal="center"/>
    </xf>
  </cellXfs>
  <cellStyles count="140">
    <cellStyle name="20% - Accent1" xfId="75" builtinId="30" customBuiltin="1"/>
    <cellStyle name="20% - Accent1 2" xfId="1" xr:uid="{00000000-0005-0000-0000-000000000000}"/>
    <cellStyle name="20% - Accent1 3" xfId="102" xr:uid="{59781E3F-07D9-427B-99E7-B6099CCB7855}"/>
    <cellStyle name="20% - Accent1 4" xfId="122" xr:uid="{87F9B0B6-5A48-411B-96A3-7EFF9DDF3091}"/>
    <cellStyle name="20% - Accent2" xfId="79" builtinId="34" customBuiltin="1"/>
    <cellStyle name="20% - Accent2 2" xfId="2" xr:uid="{00000000-0005-0000-0000-000001000000}"/>
    <cellStyle name="20% - Accent2 3" xfId="105" xr:uid="{DF142EA3-4819-49E8-8795-8AD0510C7CFB}"/>
    <cellStyle name="20% - Accent2 4" xfId="125" xr:uid="{AE271E28-EFBC-4990-BA91-383A46631E07}"/>
    <cellStyle name="20% - Accent3" xfId="83" builtinId="38" customBuiltin="1"/>
    <cellStyle name="20% - Accent3 2" xfId="3" xr:uid="{00000000-0005-0000-0000-000002000000}"/>
    <cellStyle name="20% - Accent3 3" xfId="108" xr:uid="{75E163BB-CBD9-4CF5-BF3A-7CFA5F54B3E7}"/>
    <cellStyle name="20% - Accent3 4" xfId="128" xr:uid="{20AB2B3B-0FF3-4E8A-86F9-BEFE9450C0F5}"/>
    <cellStyle name="20% - Accent4" xfId="87" builtinId="42" customBuiltin="1"/>
    <cellStyle name="20% - Accent4 2" xfId="4" xr:uid="{00000000-0005-0000-0000-000003000000}"/>
    <cellStyle name="20% - Accent4 3" xfId="111" xr:uid="{AD3EC017-DA5F-4DB0-B32F-218B1C78D528}"/>
    <cellStyle name="20% - Accent4 4" xfId="131" xr:uid="{9061707C-0F9C-419B-91EA-5F9B1BCF24CB}"/>
    <cellStyle name="20% - Accent5" xfId="91" builtinId="46" customBuiltin="1"/>
    <cellStyle name="20% - Accent5 2" xfId="5" xr:uid="{00000000-0005-0000-0000-000004000000}"/>
    <cellStyle name="20% - Accent5 3" xfId="114" xr:uid="{7B9B3557-250A-40F8-9CC5-8ACCAA398D3F}"/>
    <cellStyle name="20% - Accent5 4" xfId="134" xr:uid="{E785E0B1-6D18-44AE-B29F-78C65508CEF8}"/>
    <cellStyle name="20% - Accent6" xfId="95" builtinId="50" customBuiltin="1"/>
    <cellStyle name="20% - Accent6 2" xfId="6" xr:uid="{00000000-0005-0000-0000-000005000000}"/>
    <cellStyle name="20% - Accent6 3" xfId="117" xr:uid="{45094D91-69D7-4F93-ABA0-CC20FD71A637}"/>
    <cellStyle name="20% - Accent6 4" xfId="137" xr:uid="{2454239D-3ACF-4131-9DAE-74A115D68232}"/>
    <cellStyle name="40% - Accent1" xfId="76" builtinId="31" customBuiltin="1"/>
    <cellStyle name="40% - Accent1 2" xfId="7" xr:uid="{00000000-0005-0000-0000-000006000000}"/>
    <cellStyle name="40% - Accent1 3" xfId="103" xr:uid="{0955988D-03EC-4235-A010-A6B18B5B6A96}"/>
    <cellStyle name="40% - Accent1 4" xfId="123" xr:uid="{4655561D-DDF6-4DBD-8E5C-C29DE3D49A10}"/>
    <cellStyle name="40% - Accent2" xfId="80" builtinId="35" customBuiltin="1"/>
    <cellStyle name="40% - Accent2 2" xfId="8" xr:uid="{00000000-0005-0000-0000-000007000000}"/>
    <cellStyle name="40% - Accent2 3" xfId="106" xr:uid="{573CEABE-218F-4830-9071-C40482328993}"/>
    <cellStyle name="40% - Accent2 4" xfId="126" xr:uid="{91CE1344-AA00-4202-BDB9-E42C87946291}"/>
    <cellStyle name="40% - Accent3" xfId="84" builtinId="39" customBuiltin="1"/>
    <cellStyle name="40% - Accent3 2" xfId="9" xr:uid="{00000000-0005-0000-0000-000008000000}"/>
    <cellStyle name="40% - Accent3 3" xfId="109" xr:uid="{361BC3CD-6B92-40E9-992C-B70A852B4E72}"/>
    <cellStyle name="40% - Accent3 4" xfId="129" xr:uid="{B2CB0479-3C61-4505-A3AD-5BA3449F156A}"/>
    <cellStyle name="40% - Accent4" xfId="88" builtinId="43" customBuiltin="1"/>
    <cellStyle name="40% - Accent4 2" xfId="10" xr:uid="{00000000-0005-0000-0000-000009000000}"/>
    <cellStyle name="40% - Accent4 3" xfId="112" xr:uid="{DA55FC63-EB6E-421D-8B16-39A83E9C0406}"/>
    <cellStyle name="40% - Accent4 4" xfId="132" xr:uid="{254EA24D-44A1-4F7C-92F4-E63000A2EA9A}"/>
    <cellStyle name="40% - Accent5" xfId="92" builtinId="47" customBuiltin="1"/>
    <cellStyle name="40% - Accent5 2" xfId="11" xr:uid="{00000000-0005-0000-0000-00000A000000}"/>
    <cellStyle name="40% - Accent5 3" xfId="115" xr:uid="{FAEF6B17-AC2F-42B5-BB7C-853563C6245C}"/>
    <cellStyle name="40% - Accent5 4" xfId="135" xr:uid="{62907702-689C-4248-80F0-E8ADEC606F40}"/>
    <cellStyle name="40% - Accent6" xfId="96" builtinId="51" customBuiltin="1"/>
    <cellStyle name="40% - Accent6 2" xfId="12" xr:uid="{00000000-0005-0000-0000-00000B000000}"/>
    <cellStyle name="40% - Accent6 3" xfId="118" xr:uid="{52626C5F-F177-49A4-9055-E033B3C8D058}"/>
    <cellStyle name="40% - Accent6 4" xfId="138" xr:uid="{37CA940D-49F2-4E59-93AF-FBF3B4DCE76F}"/>
    <cellStyle name="60% - Accent1" xfId="77" builtinId="32" customBuiltin="1"/>
    <cellStyle name="60% - Accent1 2" xfId="13" xr:uid="{00000000-0005-0000-0000-00000C000000}"/>
    <cellStyle name="60% - Accent1 3" xfId="104" xr:uid="{D61777A0-4E69-452A-A255-7F21F0C6DA19}"/>
    <cellStyle name="60% - Accent1 4" xfId="124" xr:uid="{DA628AF7-9434-45F2-B500-8E910FFE40A2}"/>
    <cellStyle name="60% - Accent2" xfId="81" builtinId="36" customBuiltin="1"/>
    <cellStyle name="60% - Accent2 2" xfId="14" xr:uid="{00000000-0005-0000-0000-00000D000000}"/>
    <cellStyle name="60% - Accent2 3" xfId="107" xr:uid="{FA29736F-2F8E-4659-9225-DC3FBFA7F157}"/>
    <cellStyle name="60% - Accent2 4" xfId="127" xr:uid="{0179AE7A-DD46-4940-83CA-53D47ADFB211}"/>
    <cellStyle name="60% - Accent3" xfId="85" builtinId="40" customBuiltin="1"/>
    <cellStyle name="60% - Accent3 2" xfId="15" xr:uid="{00000000-0005-0000-0000-00000E000000}"/>
    <cellStyle name="60% - Accent3 3" xfId="110" xr:uid="{6291A749-9534-4B94-8F37-FC50803AC80B}"/>
    <cellStyle name="60% - Accent3 4" xfId="130" xr:uid="{3C02EDAC-2FD3-4E05-AFD2-28D0CF06BBFB}"/>
    <cellStyle name="60% - Accent4" xfId="89" builtinId="44" customBuiltin="1"/>
    <cellStyle name="60% - Accent4 2" xfId="16" xr:uid="{00000000-0005-0000-0000-00000F000000}"/>
    <cellStyle name="60% - Accent4 3" xfId="113" xr:uid="{951B8FB2-B962-4683-91DA-215EE0CECF55}"/>
    <cellStyle name="60% - Accent4 4" xfId="133" xr:uid="{A7C045B7-C430-4C31-93F4-FC530FB48F6E}"/>
    <cellStyle name="60% - Accent5" xfId="93" builtinId="48" customBuiltin="1"/>
    <cellStyle name="60% - Accent5 2" xfId="17" xr:uid="{00000000-0005-0000-0000-000010000000}"/>
    <cellStyle name="60% - Accent5 3" xfId="116" xr:uid="{557B14A7-1D56-4603-9664-43219B4C2166}"/>
    <cellStyle name="60% - Accent5 4" xfId="136" xr:uid="{7FBF1B00-8A14-4035-9DCC-C95AFD574ABC}"/>
    <cellStyle name="60% - Accent6" xfId="97" builtinId="52" customBuiltin="1"/>
    <cellStyle name="60% - Accent6 2" xfId="18" xr:uid="{00000000-0005-0000-0000-000011000000}"/>
    <cellStyle name="60% - Accent6 3" xfId="119" xr:uid="{0126E10B-8C33-4E3D-A0B7-2069A2FC6183}"/>
    <cellStyle name="60% - Accent6 4" xfId="139" xr:uid="{098C4FAD-34E7-4A03-8894-A4E632925685}"/>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13" xfId="120" xr:uid="{126D33B3-CD3C-4DC8-A186-0115AEE63A72}"/>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Note 7" xfId="121" xr:uid="{7B712BCE-60ED-44CE-8FB2-A2379D8664D5}"/>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2024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2024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400050</xdr:colOff>
      <xdr:row>9</xdr:row>
      <xdr:rowOff>0</xdr:rowOff>
    </xdr:from>
    <xdr:to>
      <xdr:col>12</xdr:col>
      <xdr:colOff>438150</xdr:colOff>
      <xdr:row>16</xdr:row>
      <xdr:rowOff>55880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47625</xdr:colOff>
      <xdr:row>1</xdr:row>
      <xdr:rowOff>0</xdr:rowOff>
    </xdr:from>
    <xdr:to>
      <xdr:col>16</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2.75"/>
  <cols>
    <col min="1" max="1" width="7.5703125" style="166" customWidth="1"/>
    <col min="2" max="2" width="113.140625" style="166" customWidth="1"/>
  </cols>
  <sheetData>
    <row r="1" spans="1:2">
      <c r="A1" s="165" t="s">
        <v>155</v>
      </c>
      <c r="B1" s="165" t="s">
        <v>156</v>
      </c>
    </row>
    <row r="2" spans="1:2" ht="38.25">
      <c r="A2" s="167">
        <v>1</v>
      </c>
      <c r="B2" s="168" t="s">
        <v>160</v>
      </c>
    </row>
    <row r="3" spans="1:2">
      <c r="A3" s="165"/>
      <c r="B3" s="165"/>
    </row>
    <row r="4" spans="1:2" ht="18.75" customHeight="1">
      <c r="A4" s="167">
        <v>2</v>
      </c>
      <c r="B4" s="168" t="s">
        <v>158</v>
      </c>
    </row>
    <row r="5" spans="1:2">
      <c r="A5" s="167"/>
      <c r="B5" s="168"/>
    </row>
    <row r="6" spans="1:2" ht="25.5">
      <c r="A6" s="167">
        <v>3</v>
      </c>
      <c r="B6" s="168" t="s">
        <v>157</v>
      </c>
    </row>
    <row r="7" spans="1:2">
      <c r="A7" s="167"/>
      <c r="B7" s="168"/>
    </row>
    <row r="8" spans="1:2" ht="38.25">
      <c r="A8" s="167">
        <v>4</v>
      </c>
      <c r="B8" s="168" t="s">
        <v>159</v>
      </c>
    </row>
    <row r="9" spans="1:2">
      <c r="A9" s="167"/>
      <c r="B9" s="168"/>
    </row>
    <row r="10" spans="1:2" ht="25.5">
      <c r="A10" s="167">
        <v>5</v>
      </c>
      <c r="B10" s="168" t="s">
        <v>161</v>
      </c>
    </row>
    <row r="11" spans="1:2">
      <c r="A11" s="167"/>
      <c r="B11" s="168"/>
    </row>
    <row r="12" spans="1:2">
      <c r="A12" s="167">
        <v>6</v>
      </c>
      <c r="B12" s="168" t="s">
        <v>175</v>
      </c>
    </row>
    <row r="13" spans="1:2">
      <c r="A13" s="167"/>
      <c r="B13" s="168"/>
    </row>
    <row r="14" spans="1:2" ht="25.5">
      <c r="A14" s="167">
        <v>7</v>
      </c>
      <c r="B14" s="168" t="s">
        <v>174</v>
      </c>
    </row>
    <row r="15" spans="1:2">
      <c r="A15" s="167"/>
      <c r="B15" s="168"/>
    </row>
    <row r="16" spans="1:2">
      <c r="A16" s="167"/>
      <c r="B16" s="168"/>
    </row>
    <row r="17" spans="1:2">
      <c r="A17" s="167"/>
      <c r="B17" s="168"/>
    </row>
    <row r="18" spans="1:2">
      <c r="A18" s="167"/>
      <c r="B18" s="168"/>
    </row>
    <row r="19" spans="1:2">
      <c r="A19" s="167"/>
      <c r="B19" s="168"/>
    </row>
    <row r="20" spans="1:2">
      <c r="A20" s="167"/>
      <c r="B20" s="168"/>
    </row>
    <row r="21" spans="1:2">
      <c r="A21" s="167"/>
      <c r="B21" s="168"/>
    </row>
    <row r="22" spans="1:2">
      <c r="A22" s="167"/>
      <c r="B22" s="168"/>
    </row>
    <row r="23" spans="1:2">
      <c r="A23" s="167"/>
      <c r="B23" s="168"/>
    </row>
    <row r="24" spans="1:2">
      <c r="A24" s="167"/>
      <c r="B24" s="168"/>
    </row>
    <row r="25" spans="1:2">
      <c r="A25" s="167"/>
      <c r="B25" s="168"/>
    </row>
    <row r="26" spans="1:2">
      <c r="A26" s="167"/>
      <c r="B26" s="168"/>
    </row>
    <row r="27" spans="1:2">
      <c r="A27" s="167"/>
      <c r="B27" s="168"/>
    </row>
    <row r="28" spans="1:2">
      <c r="A28" s="167"/>
      <c r="B28" s="168"/>
    </row>
    <row r="29" spans="1:2">
      <c r="A29" s="167"/>
      <c r="B29" s="168"/>
    </row>
    <row r="30" spans="1:2">
      <c r="A30" s="167"/>
      <c r="B30" s="168"/>
    </row>
    <row r="31" spans="1:2">
      <c r="A31" s="167"/>
      <c r="B31" s="168"/>
    </row>
    <row r="32" spans="1:2">
      <c r="A32" s="167"/>
      <c r="B32" s="168"/>
    </row>
    <row r="33" spans="1:2">
      <c r="A33" s="167"/>
      <c r="B33" s="168"/>
    </row>
    <row r="34" spans="1:2">
      <c r="A34" s="167"/>
      <c r="B34" s="168"/>
    </row>
    <row r="35" spans="1:2">
      <c r="A35" s="167"/>
      <c r="B35" s="168"/>
    </row>
    <row r="36" spans="1:2">
      <c r="A36" s="167"/>
      <c r="B36" s="168"/>
    </row>
    <row r="37" spans="1:2">
      <c r="A37" s="167"/>
      <c r="B37" s="168"/>
    </row>
    <row r="38" spans="1:2">
      <c r="A38" s="167"/>
      <c r="B38" s="168"/>
    </row>
    <row r="39" spans="1:2">
      <c r="A39" s="167"/>
      <c r="B39" s="168"/>
    </row>
    <row r="40" spans="1:2">
      <c r="A40" s="167"/>
      <c r="B40" s="168"/>
    </row>
    <row r="41" spans="1:2">
      <c r="A41" s="167"/>
      <c r="B41" s="168"/>
    </row>
    <row r="42" spans="1:2">
      <c r="A42" s="167"/>
      <c r="B42" s="168"/>
    </row>
    <row r="43" spans="1:2">
      <c r="A43" s="167"/>
      <c r="B43" s="168"/>
    </row>
    <row r="44" spans="1:2">
      <c r="A44" s="167"/>
      <c r="B44" s="168"/>
    </row>
    <row r="45" spans="1:2">
      <c r="A45" s="167"/>
      <c r="B45" s="168"/>
    </row>
    <row r="46" spans="1:2">
      <c r="A46" s="167"/>
      <c r="B46" s="168"/>
    </row>
    <row r="47" spans="1:2">
      <c r="A47" s="167"/>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zoomScaleNormal="100" zoomScalePageLayoutView="85" workbookViewId="0"/>
  </sheetViews>
  <sheetFormatPr defaultColWidth="8.85546875" defaultRowHeight="12.75"/>
  <cols>
    <col min="1" max="2" width="3.5703125" style="1" customWidth="1"/>
    <col min="3" max="34" width="4.85546875" style="1" customWidth="1"/>
    <col min="35" max="36" width="4.85546875" style="1" bestFit="1" customWidth="1"/>
    <col min="37" max="37" width="5" style="1" bestFit="1" customWidth="1"/>
    <col min="38" max="38" width="2.85546875" style="1" customWidth="1"/>
    <col min="39" max="43" width="9.140625" style="1" customWidth="1"/>
    <col min="44" max="50" width="8.85546875" style="1"/>
    <col min="51" max="51" width="10.140625" style="1" customWidth="1"/>
    <col min="52" max="53" width="8.85546875" style="1"/>
    <col min="54" max="54" width="8.85546875" style="1" customWidth="1"/>
    <col min="55" max="16384" width="8.8554687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c r="B6" s="198" t="s">
        <v>7</v>
      </c>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83"/>
      <c r="AH6" s="184"/>
      <c r="AI6" s="86"/>
      <c r="AJ6" s="86"/>
    </row>
    <row r="7" spans="1:51">
      <c r="A7" s="200" t="s">
        <v>26</v>
      </c>
      <c r="B7" s="182"/>
      <c r="C7" s="182">
        <v>1</v>
      </c>
      <c r="D7" s="182">
        <v>2</v>
      </c>
      <c r="E7" s="182">
        <v>3</v>
      </c>
      <c r="F7" s="182">
        <v>4</v>
      </c>
      <c r="G7" s="182">
        <v>5</v>
      </c>
      <c r="H7" s="182">
        <v>6</v>
      </c>
      <c r="I7" s="182">
        <v>7</v>
      </c>
      <c r="J7" s="182">
        <v>8</v>
      </c>
      <c r="K7" s="182">
        <v>9</v>
      </c>
      <c r="L7" s="182">
        <v>10</v>
      </c>
      <c r="M7" s="182">
        <v>11</v>
      </c>
      <c r="N7" s="182">
        <v>12</v>
      </c>
      <c r="O7" s="182">
        <v>13</v>
      </c>
      <c r="P7" s="182">
        <v>14</v>
      </c>
      <c r="Q7" s="182">
        <v>15</v>
      </c>
      <c r="R7" s="182">
        <v>16</v>
      </c>
      <c r="S7" s="182">
        <v>17</v>
      </c>
      <c r="T7" s="182">
        <v>18</v>
      </c>
      <c r="U7" s="182">
        <v>19</v>
      </c>
      <c r="V7" s="182">
        <v>20</v>
      </c>
      <c r="W7" s="182">
        <v>21</v>
      </c>
      <c r="X7" s="182">
        <v>22</v>
      </c>
      <c r="Y7" s="182">
        <v>23</v>
      </c>
      <c r="Z7" s="182">
        <v>24</v>
      </c>
      <c r="AA7" s="182">
        <v>25</v>
      </c>
      <c r="AB7" s="182">
        <v>26</v>
      </c>
      <c r="AC7" s="182">
        <v>27</v>
      </c>
      <c r="AD7" s="182">
        <v>28</v>
      </c>
      <c r="AE7" s="182">
        <v>29</v>
      </c>
      <c r="AF7" s="182">
        <v>30</v>
      </c>
      <c r="AG7" s="182">
        <v>31</v>
      </c>
      <c r="AH7" s="182">
        <v>32</v>
      </c>
      <c r="AI7" s="87" t="s">
        <v>62</v>
      </c>
      <c r="AJ7" s="87" t="s">
        <v>63</v>
      </c>
      <c r="AK7" s="87" t="s">
        <v>64</v>
      </c>
      <c r="AN7" s="187" t="s">
        <v>15</v>
      </c>
      <c r="AO7" s="187"/>
      <c r="AP7" s="187"/>
      <c r="AQ7" s="187"/>
      <c r="AR7" s="187"/>
      <c r="AS7" s="187"/>
      <c r="AT7" s="187"/>
      <c r="AU7" s="187"/>
      <c r="AV7" s="187"/>
      <c r="AW7" s="33"/>
      <c r="AX7" s="33"/>
      <c r="AY7" s="33"/>
    </row>
    <row r="8" spans="1:51">
      <c r="A8" s="200"/>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7"/>
      <c r="AO8" s="187"/>
      <c r="AP8" s="187"/>
      <c r="AQ8" s="187"/>
      <c r="AR8" s="187"/>
      <c r="AS8" s="187"/>
      <c r="AT8" s="187"/>
      <c r="AU8" s="187"/>
      <c r="AV8" s="187"/>
      <c r="AW8" s="33"/>
      <c r="AX8" s="33"/>
      <c r="AY8" s="33"/>
    </row>
    <row r="9" spans="1:51">
      <c r="A9" s="200"/>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8" t="s">
        <v>11</v>
      </c>
      <c r="AO9" s="188"/>
      <c r="AP9" s="188"/>
      <c r="AQ9" s="188"/>
      <c r="AR9" s="188"/>
      <c r="AS9" s="188"/>
      <c r="AT9" s="188"/>
      <c r="AU9" s="188"/>
      <c r="AV9" s="188"/>
      <c r="AW9" s="33"/>
      <c r="AX9" s="33"/>
      <c r="AY9" s="33"/>
    </row>
    <row r="10" spans="1:51" ht="12.6" customHeight="1">
      <c r="A10" s="200"/>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8"/>
      <c r="AO10" s="188"/>
      <c r="AP10" s="188"/>
      <c r="AQ10" s="188"/>
      <c r="AR10" s="188"/>
      <c r="AS10" s="188"/>
      <c r="AT10" s="188"/>
      <c r="AU10" s="188"/>
      <c r="AV10" s="188"/>
      <c r="AW10" s="33"/>
      <c r="AX10" s="33"/>
      <c r="AY10" s="33"/>
    </row>
    <row r="11" spans="1:51" ht="12.6" customHeight="1">
      <c r="A11" s="200"/>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c r="A12" s="200"/>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8" t="s">
        <v>12</v>
      </c>
      <c r="AO12" s="188"/>
      <c r="AP12" s="188"/>
      <c r="AQ12" s="188"/>
      <c r="AR12" s="188"/>
      <c r="AS12" s="188"/>
      <c r="AT12" s="188"/>
      <c r="AU12" s="188"/>
      <c r="AV12" s="188"/>
      <c r="AW12" s="33"/>
      <c r="AX12" s="33"/>
      <c r="AY12" s="33"/>
    </row>
    <row r="13" spans="1:51" ht="12.6" customHeight="1">
      <c r="A13" s="200"/>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8"/>
      <c r="AO13" s="188"/>
      <c r="AP13" s="188"/>
      <c r="AQ13" s="188"/>
      <c r="AR13" s="188"/>
      <c r="AS13" s="188"/>
      <c r="AT13" s="188"/>
      <c r="AU13" s="188"/>
      <c r="AV13" s="188"/>
      <c r="AW13" s="33"/>
      <c r="AX13" s="33"/>
      <c r="AY13" s="33"/>
    </row>
    <row r="14" spans="1:51" ht="12" customHeight="1">
      <c r="A14" s="200"/>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8"/>
      <c r="AO14" s="188"/>
      <c r="AP14" s="188"/>
      <c r="AQ14" s="188"/>
      <c r="AR14" s="188"/>
      <c r="AS14" s="188"/>
      <c r="AT14" s="188"/>
      <c r="AU14" s="188"/>
      <c r="AV14" s="188"/>
      <c r="AW14" s="33"/>
      <c r="AX14" s="33"/>
      <c r="AY14" s="33"/>
    </row>
    <row r="15" spans="1:51">
      <c r="A15" s="200"/>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89" t="s">
        <v>309</v>
      </c>
      <c r="AO15" s="188"/>
      <c r="AP15" s="188"/>
      <c r="AQ15" s="188"/>
      <c r="AR15" s="188"/>
      <c r="AS15" s="188"/>
      <c r="AT15" s="188"/>
      <c r="AU15" s="188"/>
      <c r="AV15" s="188"/>
      <c r="AW15" s="33"/>
      <c r="AX15" s="33"/>
      <c r="AY15" s="33"/>
    </row>
    <row r="16" spans="1:51" ht="12.6" customHeight="1">
      <c r="A16" s="200"/>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89"/>
      <c r="AO16" s="188"/>
      <c r="AP16" s="188"/>
      <c r="AQ16" s="188"/>
      <c r="AR16" s="188"/>
      <c r="AS16" s="188"/>
      <c r="AT16" s="188"/>
      <c r="AU16" s="188"/>
      <c r="AV16" s="188"/>
      <c r="AW16" s="33"/>
      <c r="AX16" s="33"/>
      <c r="AY16" s="33"/>
    </row>
    <row r="17" spans="1:51" ht="12.6" customHeight="1">
      <c r="A17" s="200"/>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89"/>
      <c r="AO17" s="188"/>
      <c r="AP17" s="188"/>
      <c r="AQ17" s="188"/>
      <c r="AR17" s="188"/>
      <c r="AS17" s="188"/>
      <c r="AT17" s="188"/>
      <c r="AU17" s="188"/>
      <c r="AV17" s="188"/>
      <c r="AW17" s="33"/>
      <c r="AX17" s="33"/>
      <c r="AY17" s="33"/>
    </row>
    <row r="18" spans="1:51">
      <c r="A18" s="200"/>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89" t="s">
        <v>310</v>
      </c>
      <c r="AO18" s="188"/>
      <c r="AP18" s="188"/>
      <c r="AQ18" s="188"/>
      <c r="AR18" s="188"/>
      <c r="AS18" s="188"/>
      <c r="AT18" s="188"/>
      <c r="AU18" s="188"/>
      <c r="AV18" s="188"/>
      <c r="AW18" s="33"/>
      <c r="AX18" s="33"/>
      <c r="AY18" s="33"/>
    </row>
    <row r="19" spans="1:51" ht="12.6" customHeight="1">
      <c r="A19" s="200"/>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 customHeight="1">
      <c r="A20" s="200"/>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c r="A21" s="200"/>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5" t="s">
        <v>311</v>
      </c>
      <c r="AO21" s="34"/>
      <c r="AP21" s="34"/>
      <c r="AQ21" s="34"/>
      <c r="AR21" s="34"/>
      <c r="AS21" s="34"/>
      <c r="AT21" s="34"/>
      <c r="AU21" s="34"/>
      <c r="AV21" s="34"/>
      <c r="AW21" s="33"/>
      <c r="AX21" s="33"/>
      <c r="AY21" s="33"/>
    </row>
    <row r="22" spans="1:51" ht="12.6" customHeight="1">
      <c r="A22" s="200"/>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 customHeight="1">
      <c r="A23" s="200"/>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200"/>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3" t="s">
        <v>312</v>
      </c>
      <c r="AO24" s="203"/>
      <c r="AP24" s="203"/>
      <c r="AQ24" s="203"/>
      <c r="AR24" s="203"/>
      <c r="AS24" s="203"/>
      <c r="AT24" s="203"/>
      <c r="AU24" s="203"/>
      <c r="AV24" s="203"/>
      <c r="AW24" s="203"/>
      <c r="AX24" s="203"/>
      <c r="AY24" s="203"/>
    </row>
    <row r="25" spans="1:51" ht="12.6" customHeight="1">
      <c r="A25" s="200"/>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3"/>
      <c r="AO25" s="203"/>
      <c r="AP25" s="203"/>
      <c r="AQ25" s="203"/>
      <c r="AR25" s="203"/>
      <c r="AS25" s="203"/>
      <c r="AT25" s="203"/>
      <c r="AU25" s="203"/>
      <c r="AV25" s="203"/>
      <c r="AW25" s="203"/>
      <c r="AX25" s="203"/>
      <c r="AY25" s="203"/>
    </row>
    <row r="26" spans="1:51" ht="12.6" customHeight="1">
      <c r="A26" s="200"/>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200"/>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1" t="s">
        <v>13</v>
      </c>
      <c r="AO27" s="201"/>
      <c r="AP27" s="201"/>
      <c r="AQ27" s="201"/>
      <c r="AR27" s="201"/>
      <c r="AS27" s="201"/>
      <c r="AT27" s="201"/>
      <c r="AU27" s="201"/>
      <c r="AV27" s="201"/>
      <c r="AW27" s="33"/>
      <c r="AX27" s="33"/>
      <c r="AY27" s="33"/>
    </row>
    <row r="28" spans="1:51" ht="12.6" customHeight="1">
      <c r="A28" s="200"/>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1"/>
      <c r="AO28" s="201"/>
      <c r="AP28" s="201"/>
      <c r="AQ28" s="201"/>
      <c r="AR28" s="201"/>
      <c r="AS28" s="201"/>
      <c r="AT28" s="201"/>
      <c r="AU28" s="201"/>
      <c r="AV28" s="201"/>
      <c r="AW28" s="33"/>
      <c r="AX28" s="33"/>
      <c r="AY28" s="33"/>
    </row>
    <row r="29" spans="1:51" ht="12.6" customHeight="1">
      <c r="A29" s="200"/>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c r="A30" s="200"/>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2" t="s">
        <v>14</v>
      </c>
      <c r="AO30" s="202"/>
      <c r="AP30" s="202"/>
      <c r="AQ30" s="202"/>
      <c r="AR30" s="202"/>
      <c r="AS30" s="202"/>
      <c r="AT30" s="202"/>
      <c r="AU30" s="202"/>
      <c r="AV30" s="202"/>
      <c r="AW30" s="33"/>
      <c r="AX30" s="33"/>
      <c r="AY30" s="33"/>
    </row>
    <row r="31" spans="1:51" ht="12.6" customHeight="1">
      <c r="A31" s="200"/>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2"/>
      <c r="AO31" s="202"/>
      <c r="AP31" s="202"/>
      <c r="AQ31" s="202"/>
      <c r="AR31" s="202"/>
      <c r="AS31" s="202"/>
      <c r="AT31" s="202"/>
      <c r="AU31" s="202"/>
      <c r="AV31" s="202"/>
      <c r="AW31" s="33"/>
      <c r="AX31" s="33"/>
      <c r="AY31" s="33"/>
    </row>
    <row r="32" spans="1:51" ht="12.6" customHeight="1">
      <c r="A32" s="200"/>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200"/>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 customHeight="1">
      <c r="A34" s="200"/>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 customHeight="1">
      <c r="A35" s="200"/>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90" t="s">
        <v>1057</v>
      </c>
      <c r="AO35" s="34"/>
      <c r="AP35" s="34"/>
      <c r="AQ35" s="34"/>
      <c r="AR35" s="34"/>
      <c r="AS35" s="34"/>
      <c r="AT35" s="34"/>
      <c r="AU35" s="34"/>
      <c r="AV35" s="34"/>
      <c r="AW35" s="34"/>
      <c r="AX35" s="34"/>
      <c r="AY35" s="34"/>
    </row>
    <row r="36" spans="1:51">
      <c r="A36" s="200"/>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200"/>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5" t="s">
        <v>314</v>
      </c>
      <c r="AO37" s="34"/>
      <c r="AP37" s="34"/>
      <c r="AQ37" s="34"/>
      <c r="AR37" s="34"/>
      <c r="AS37" s="34"/>
      <c r="AT37" s="34"/>
      <c r="AU37" s="34"/>
      <c r="AV37" s="34"/>
      <c r="AW37" s="34"/>
      <c r="AX37" s="34"/>
      <c r="AY37" s="34"/>
    </row>
    <row r="38" spans="1:51">
      <c r="A38" s="200"/>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5" t="s">
        <v>313</v>
      </c>
      <c r="AO38" s="34"/>
      <c r="AP38" s="34"/>
      <c r="AQ38" s="34"/>
      <c r="AR38" s="34"/>
      <c r="AS38" s="34"/>
      <c r="AT38" s="34"/>
      <c r="AU38" s="34"/>
      <c r="AV38" s="34"/>
      <c r="AW38" s="34"/>
      <c r="AX38" s="34"/>
      <c r="AY38" s="34"/>
    </row>
    <row r="39" spans="1:51">
      <c r="A39" s="200"/>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200"/>
      <c r="B40" s="185"/>
      <c r="C40" s="185">
        <v>1</v>
      </c>
      <c r="D40" s="185">
        <v>2</v>
      </c>
      <c r="E40" s="185">
        <v>3</v>
      </c>
      <c r="F40" s="185">
        <v>4</v>
      </c>
      <c r="G40" s="185">
        <v>5</v>
      </c>
      <c r="H40" s="185">
        <v>6</v>
      </c>
      <c r="I40" s="185">
        <v>7</v>
      </c>
      <c r="J40" s="185">
        <v>8</v>
      </c>
      <c r="K40" s="185">
        <v>9</v>
      </c>
      <c r="L40" s="185">
        <v>10</v>
      </c>
      <c r="M40" s="185">
        <v>11</v>
      </c>
      <c r="N40" s="185">
        <v>12</v>
      </c>
      <c r="O40" s="185">
        <v>13</v>
      </c>
      <c r="P40" s="185">
        <v>14</v>
      </c>
      <c r="Q40" s="185">
        <v>15</v>
      </c>
      <c r="R40" s="185">
        <v>16</v>
      </c>
      <c r="S40" s="185">
        <v>17</v>
      </c>
      <c r="T40" s="185">
        <v>18</v>
      </c>
      <c r="U40" s="185">
        <v>19</v>
      </c>
      <c r="V40" s="185">
        <v>20</v>
      </c>
      <c r="W40" s="185">
        <v>21</v>
      </c>
      <c r="X40" s="185">
        <v>22</v>
      </c>
      <c r="Y40" s="185">
        <v>23</v>
      </c>
      <c r="Z40" s="185">
        <v>24</v>
      </c>
      <c r="AA40" s="185">
        <v>25</v>
      </c>
      <c r="AB40" s="185">
        <v>26</v>
      </c>
      <c r="AC40" s="185">
        <v>27</v>
      </c>
      <c r="AD40" s="185">
        <v>28</v>
      </c>
      <c r="AE40" s="185">
        <v>29</v>
      </c>
      <c r="AF40" s="185">
        <v>30</v>
      </c>
      <c r="AG40" s="185">
        <v>31</v>
      </c>
      <c r="AH40" s="185">
        <v>32</v>
      </c>
      <c r="AI40" s="4"/>
      <c r="AJ40" s="4"/>
      <c r="AK40" s="4"/>
      <c r="AN40" s="115" t="s">
        <v>315</v>
      </c>
      <c r="AO40" s="34"/>
      <c r="AP40" s="34"/>
      <c r="AQ40" s="34"/>
      <c r="AR40" s="34"/>
      <c r="AS40" s="34"/>
      <c r="AT40" s="34"/>
      <c r="AU40" s="34"/>
      <c r="AV40" s="34"/>
      <c r="AW40" s="34"/>
      <c r="AX40" s="34"/>
      <c r="AY40" s="34"/>
    </row>
    <row r="41" spans="1:51">
      <c r="B41" s="198" t="s">
        <v>27</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83"/>
      <c r="AH41" s="184"/>
      <c r="AI41" s="86"/>
      <c r="AJ41" s="86"/>
      <c r="AN41" s="34" t="s">
        <v>298</v>
      </c>
      <c r="AO41" s="34"/>
      <c r="AP41" s="34"/>
      <c r="AQ41" s="34"/>
      <c r="AR41" s="34"/>
      <c r="AS41" s="34"/>
      <c r="AT41" s="34"/>
      <c r="AU41" s="34"/>
      <c r="AV41" s="34"/>
      <c r="AW41" s="34"/>
      <c r="AX41" s="34"/>
      <c r="AY41" s="34"/>
    </row>
    <row r="42" spans="1:51">
      <c r="AN42" s="34" t="s">
        <v>299</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5" t="s">
        <v>316</v>
      </c>
      <c r="AO44" s="34"/>
      <c r="AP44" s="34"/>
      <c r="AQ44" s="34"/>
      <c r="AR44" s="34"/>
      <c r="AS44" s="34"/>
      <c r="AT44" s="34"/>
      <c r="AU44" s="34"/>
      <c r="AV44" s="34"/>
      <c r="AW44" s="34"/>
      <c r="AX44" s="34"/>
      <c r="AY44" s="34"/>
    </row>
    <row r="45" spans="1:51">
      <c r="AN45" s="34" t="s">
        <v>300</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c r="B47" s="198" t="s">
        <v>7</v>
      </c>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83"/>
      <c r="AH47" s="184"/>
      <c r="AI47" s="86"/>
      <c r="AJ47" s="86"/>
      <c r="AN47" s="115" t="s">
        <v>317</v>
      </c>
      <c r="AO47" s="34"/>
      <c r="AP47" s="34"/>
      <c r="AQ47" s="34"/>
      <c r="AR47" s="34"/>
      <c r="AS47" s="34"/>
      <c r="AT47" s="34"/>
      <c r="AU47" s="34"/>
      <c r="AV47" s="34"/>
      <c r="AW47" s="34"/>
      <c r="AX47" s="34"/>
      <c r="AY47" s="34"/>
    </row>
    <row r="48" spans="1:51">
      <c r="A48" s="200" t="s">
        <v>26</v>
      </c>
      <c r="B48" s="182"/>
      <c r="C48" s="182">
        <v>1</v>
      </c>
      <c r="D48" s="182">
        <v>2</v>
      </c>
      <c r="E48" s="182">
        <v>3</v>
      </c>
      <c r="F48" s="182">
        <v>4</v>
      </c>
      <c r="G48" s="182">
        <v>5</v>
      </c>
      <c r="H48" s="182">
        <v>6</v>
      </c>
      <c r="I48" s="182">
        <v>7</v>
      </c>
      <c r="J48" s="182">
        <v>8</v>
      </c>
      <c r="K48" s="182">
        <v>9</v>
      </c>
      <c r="L48" s="182">
        <v>10</v>
      </c>
      <c r="M48" s="182">
        <v>11</v>
      </c>
      <c r="N48" s="182">
        <v>12</v>
      </c>
      <c r="O48" s="182">
        <v>13</v>
      </c>
      <c r="P48" s="182">
        <v>14</v>
      </c>
      <c r="Q48" s="182">
        <v>15</v>
      </c>
      <c r="R48" s="182">
        <v>16</v>
      </c>
      <c r="S48" s="182">
        <v>17</v>
      </c>
      <c r="T48" s="182">
        <v>18</v>
      </c>
      <c r="U48" s="182">
        <v>19</v>
      </c>
      <c r="V48" s="182">
        <v>20</v>
      </c>
      <c r="W48" s="182">
        <v>21</v>
      </c>
      <c r="X48" s="182">
        <v>22</v>
      </c>
      <c r="Y48" s="182">
        <v>23</v>
      </c>
      <c r="Z48" s="182">
        <v>24</v>
      </c>
      <c r="AA48" s="182">
        <v>25</v>
      </c>
      <c r="AB48" s="182">
        <v>26</v>
      </c>
      <c r="AC48" s="182">
        <v>27</v>
      </c>
      <c r="AD48" s="182">
        <v>28</v>
      </c>
      <c r="AE48" s="182">
        <v>29</v>
      </c>
      <c r="AF48" s="182">
        <v>30</v>
      </c>
      <c r="AG48" s="182">
        <v>31</v>
      </c>
      <c r="AH48" s="182">
        <v>32</v>
      </c>
      <c r="AI48" s="87" t="s">
        <v>62</v>
      </c>
      <c r="AJ48" s="87" t="s">
        <v>63</v>
      </c>
      <c r="AK48" s="87" t="s">
        <v>64</v>
      </c>
      <c r="AN48" s="34" t="s">
        <v>301</v>
      </c>
      <c r="AO48" s="34"/>
      <c r="AP48" s="34"/>
      <c r="AQ48" s="34"/>
      <c r="AR48" s="34"/>
      <c r="AS48" s="34"/>
      <c r="AT48" s="34"/>
      <c r="AU48" s="34"/>
      <c r="AV48" s="34"/>
      <c r="AW48" s="34"/>
      <c r="AX48" s="34"/>
      <c r="AY48" s="34"/>
    </row>
    <row r="49" spans="1:51">
      <c r="A49" s="200"/>
      <c r="B49" s="4">
        <v>1</v>
      </c>
      <c r="C49" s="92">
        <f>C53/2</f>
        <v>20</v>
      </c>
      <c r="D49" s="91"/>
      <c r="E49" s="92"/>
      <c r="F49" s="91"/>
      <c r="G49" s="92"/>
      <c r="H49" s="91"/>
      <c r="I49" s="92"/>
      <c r="J49" s="91"/>
      <c r="K49" s="92"/>
      <c r="L49" s="91"/>
      <c r="M49" s="92"/>
      <c r="N49" s="91"/>
      <c r="O49" s="92"/>
      <c r="P49" s="91"/>
      <c r="Q49" s="92"/>
      <c r="R49" s="91"/>
      <c r="S49" s="92"/>
      <c r="T49" s="91"/>
      <c r="U49" s="92"/>
      <c r="V49" s="91"/>
      <c r="W49" s="92"/>
      <c r="X49" s="91"/>
      <c r="Y49" s="92"/>
      <c r="Z49" s="91"/>
      <c r="AA49" s="92"/>
      <c r="AB49" s="91"/>
      <c r="AC49" s="92"/>
      <c r="AD49" s="91"/>
      <c r="AE49" s="92"/>
      <c r="AF49" s="91"/>
      <c r="AG49" s="91"/>
      <c r="AH49" s="91"/>
      <c r="AI49" s="4">
        <f>AI53/2</f>
        <v>7</v>
      </c>
      <c r="AJ49" s="4">
        <f>AJ53/2</f>
        <v>7</v>
      </c>
      <c r="AK49" s="4">
        <v>0</v>
      </c>
      <c r="AN49" s="34"/>
      <c r="AO49" s="34"/>
      <c r="AP49" s="34"/>
      <c r="AQ49" s="34"/>
      <c r="AR49" s="34"/>
      <c r="AS49" s="34"/>
      <c r="AT49" s="34"/>
      <c r="AU49" s="34"/>
      <c r="AV49" s="34"/>
      <c r="AW49" s="34"/>
      <c r="AX49" s="34"/>
      <c r="AY49" s="34"/>
    </row>
    <row r="50" spans="1:51">
      <c r="A50" s="200"/>
      <c r="B50" s="4">
        <v>2</v>
      </c>
      <c r="C50" s="92">
        <f>C53/2</f>
        <v>20</v>
      </c>
      <c r="D50" s="91">
        <f>D53/2</f>
        <v>19.5</v>
      </c>
      <c r="E50" s="92"/>
      <c r="F50" s="91"/>
      <c r="G50" s="92"/>
      <c r="H50" s="91"/>
      <c r="I50" s="92"/>
      <c r="J50" s="91"/>
      <c r="K50" s="92"/>
      <c r="L50" s="91"/>
      <c r="M50" s="92"/>
      <c r="N50" s="91"/>
      <c r="O50" s="92"/>
      <c r="P50" s="91"/>
      <c r="Q50" s="92"/>
      <c r="R50" s="91"/>
      <c r="S50" s="92"/>
      <c r="T50" s="91"/>
      <c r="U50" s="92"/>
      <c r="V50" s="91"/>
      <c r="W50" s="92"/>
      <c r="X50" s="91"/>
      <c r="Y50" s="92"/>
      <c r="Z50" s="91"/>
      <c r="AA50" s="92"/>
      <c r="AB50" s="91"/>
      <c r="AC50" s="92"/>
      <c r="AD50" s="91"/>
      <c r="AE50" s="92"/>
      <c r="AF50" s="91"/>
      <c r="AG50" s="91"/>
      <c r="AH50" s="91"/>
      <c r="AI50" s="4">
        <f>AI53/2</f>
        <v>7</v>
      </c>
      <c r="AJ50" s="4">
        <f>AJ53/2</f>
        <v>7</v>
      </c>
      <c r="AK50" s="4">
        <v>0</v>
      </c>
      <c r="AN50" s="115" t="s">
        <v>318</v>
      </c>
      <c r="AO50" s="34"/>
      <c r="AP50" s="34"/>
      <c r="AQ50" s="34"/>
      <c r="AR50" s="34"/>
      <c r="AS50" s="34"/>
      <c r="AT50" s="34"/>
      <c r="AU50" s="34"/>
      <c r="AV50" s="34"/>
      <c r="AW50" s="34"/>
      <c r="AX50" s="34"/>
      <c r="AY50" s="34"/>
    </row>
    <row r="51" spans="1:51">
      <c r="A51" s="200"/>
      <c r="B51" s="4">
        <v>3</v>
      </c>
      <c r="C51" s="92">
        <f>C53/2</f>
        <v>20</v>
      </c>
      <c r="D51" s="91">
        <f>D53/2</f>
        <v>19.5</v>
      </c>
      <c r="E51" s="92">
        <f>E53/2</f>
        <v>19</v>
      </c>
      <c r="F51" s="91"/>
      <c r="G51" s="92"/>
      <c r="H51" s="91"/>
      <c r="I51" s="92"/>
      <c r="J51" s="91"/>
      <c r="K51" s="92"/>
      <c r="L51" s="91"/>
      <c r="M51" s="92"/>
      <c r="N51" s="91"/>
      <c r="O51" s="92"/>
      <c r="P51" s="91"/>
      <c r="Q51" s="92"/>
      <c r="R51" s="91"/>
      <c r="S51" s="92"/>
      <c r="T51" s="91"/>
      <c r="U51" s="92"/>
      <c r="V51" s="91"/>
      <c r="W51" s="92"/>
      <c r="X51" s="91"/>
      <c r="Y51" s="92"/>
      <c r="Z51" s="91"/>
      <c r="AA51" s="92"/>
      <c r="AB51" s="91"/>
      <c r="AC51" s="92"/>
      <c r="AD51" s="91"/>
      <c r="AE51" s="92"/>
      <c r="AF51" s="91"/>
      <c r="AG51" s="91"/>
      <c r="AH51" s="91"/>
      <c r="AI51" s="4">
        <f>AI53/2</f>
        <v>7</v>
      </c>
      <c r="AJ51" s="4">
        <f>AJ53/2</f>
        <v>7</v>
      </c>
      <c r="AK51" s="4">
        <v>0</v>
      </c>
      <c r="AN51" s="34" t="s">
        <v>302</v>
      </c>
      <c r="AO51" s="34"/>
      <c r="AP51" s="34"/>
      <c r="AQ51" s="34"/>
      <c r="AR51" s="34"/>
      <c r="AS51" s="34"/>
      <c r="AT51" s="34"/>
      <c r="AU51" s="34"/>
      <c r="AV51" s="34"/>
      <c r="AW51" s="34"/>
      <c r="AX51" s="34"/>
      <c r="AY51" s="34"/>
    </row>
    <row r="52" spans="1:51">
      <c r="A52" s="200"/>
      <c r="B52" s="4">
        <v>4</v>
      </c>
      <c r="C52" s="92">
        <f>C53/2</f>
        <v>20</v>
      </c>
      <c r="D52" s="91">
        <f>D53/2</f>
        <v>19.5</v>
      </c>
      <c r="E52" s="92">
        <f>E53/2</f>
        <v>19</v>
      </c>
      <c r="F52" s="91">
        <f>F53/2</f>
        <v>18.5</v>
      </c>
      <c r="G52" s="92"/>
      <c r="H52" s="91"/>
      <c r="I52" s="92"/>
      <c r="J52" s="91"/>
      <c r="K52" s="92"/>
      <c r="L52" s="91"/>
      <c r="M52" s="92"/>
      <c r="N52" s="91"/>
      <c r="O52" s="92"/>
      <c r="P52" s="91"/>
      <c r="Q52" s="92"/>
      <c r="R52" s="91"/>
      <c r="S52" s="92"/>
      <c r="T52" s="91"/>
      <c r="U52" s="92"/>
      <c r="V52" s="91"/>
      <c r="W52" s="92"/>
      <c r="X52" s="91"/>
      <c r="Y52" s="92"/>
      <c r="Z52" s="91"/>
      <c r="AA52" s="92"/>
      <c r="AB52" s="91"/>
      <c r="AC52" s="92"/>
      <c r="AD52" s="91"/>
      <c r="AE52" s="92"/>
      <c r="AF52" s="91"/>
      <c r="AG52" s="91"/>
      <c r="AH52" s="91"/>
      <c r="AI52" s="4">
        <f>AI53/2</f>
        <v>7</v>
      </c>
      <c r="AJ52" s="4">
        <f>AJ53/2</f>
        <v>7</v>
      </c>
      <c r="AK52" s="4">
        <v>0</v>
      </c>
      <c r="AN52" s="34"/>
      <c r="AO52" s="34"/>
      <c r="AP52" s="34"/>
      <c r="AQ52" s="34"/>
      <c r="AR52" s="34"/>
      <c r="AS52" s="34"/>
      <c r="AT52" s="34"/>
      <c r="AU52" s="34"/>
      <c r="AV52" s="34"/>
      <c r="AW52" s="34"/>
      <c r="AX52" s="34"/>
      <c r="AY52" s="34"/>
    </row>
    <row r="53" spans="1:51">
      <c r="A53" s="200"/>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5" t="s">
        <v>319</v>
      </c>
      <c r="AO53" s="34"/>
      <c r="AP53" s="34"/>
      <c r="AQ53" s="34"/>
      <c r="AR53" s="34"/>
      <c r="AS53" s="34"/>
      <c r="AT53" s="34"/>
      <c r="AU53" s="34"/>
      <c r="AV53" s="34"/>
      <c r="AW53" s="34"/>
      <c r="AX53" s="34"/>
      <c r="AY53" s="34"/>
    </row>
    <row r="54" spans="1:51">
      <c r="A54" s="200"/>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303</v>
      </c>
      <c r="AO54" s="34"/>
      <c r="AP54" s="34"/>
      <c r="AQ54" s="34"/>
      <c r="AR54" s="34"/>
      <c r="AS54" s="34"/>
      <c r="AT54" s="34"/>
      <c r="AU54" s="34"/>
      <c r="AV54" s="34"/>
      <c r="AW54" s="34"/>
      <c r="AX54" s="34"/>
      <c r="AY54" s="34"/>
    </row>
    <row r="55" spans="1:51">
      <c r="A55" s="200"/>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115" t="s">
        <v>1058</v>
      </c>
      <c r="AO55" s="34"/>
      <c r="AP55" s="34"/>
      <c r="AQ55" s="34"/>
      <c r="AR55" s="34"/>
      <c r="AS55" s="34"/>
      <c r="AT55" s="34"/>
      <c r="AU55" s="34"/>
      <c r="AV55" s="34"/>
      <c r="AW55" s="34"/>
      <c r="AX55" s="34"/>
      <c r="AY55" s="34"/>
    </row>
    <row r="56" spans="1:51">
      <c r="A56" s="200"/>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115" t="s">
        <v>1059</v>
      </c>
      <c r="AO56" s="34"/>
      <c r="AP56" s="34"/>
      <c r="AQ56" s="34"/>
      <c r="AR56" s="34"/>
      <c r="AS56" s="34"/>
      <c r="AT56" s="34"/>
      <c r="AU56" s="34"/>
      <c r="AV56" s="34"/>
      <c r="AW56" s="34"/>
      <c r="AX56" s="34"/>
      <c r="AY56" s="34"/>
    </row>
    <row r="57" spans="1:51">
      <c r="A57" s="200"/>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c r="AO57" s="34"/>
      <c r="AP57" s="34"/>
      <c r="AQ57" s="34"/>
      <c r="AR57" s="34"/>
      <c r="AS57" s="34"/>
      <c r="AT57" s="34"/>
      <c r="AU57" s="34"/>
      <c r="AV57" s="34"/>
      <c r="AW57" s="34"/>
      <c r="AX57" s="34"/>
      <c r="AY57" s="34"/>
    </row>
    <row r="58" spans="1:51">
      <c r="A58" s="200"/>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115" t="s">
        <v>320</v>
      </c>
      <c r="AO58" s="34"/>
      <c r="AP58" s="34"/>
      <c r="AQ58" s="34"/>
      <c r="AR58" s="34"/>
      <c r="AS58" s="34"/>
      <c r="AT58" s="34"/>
      <c r="AU58" s="34"/>
      <c r="AV58" s="34"/>
      <c r="AW58" s="34"/>
      <c r="AX58" s="34"/>
      <c r="AY58" s="34"/>
    </row>
    <row r="59" spans="1:51">
      <c r="A59" s="200"/>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200"/>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5" t="s">
        <v>321</v>
      </c>
      <c r="AO60" s="34"/>
      <c r="AP60" s="34"/>
      <c r="AQ60" s="34"/>
      <c r="AR60" s="34"/>
      <c r="AS60" s="34"/>
      <c r="AT60" s="34"/>
      <c r="AU60" s="34"/>
      <c r="AV60" s="34"/>
      <c r="AW60" s="34"/>
      <c r="AX60" s="34"/>
      <c r="AY60" s="34"/>
    </row>
    <row r="61" spans="1:51">
      <c r="A61" s="200"/>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115" t="s">
        <v>1060</v>
      </c>
      <c r="AO61" s="34"/>
      <c r="AP61" s="34"/>
      <c r="AQ61" s="34"/>
      <c r="AR61" s="34"/>
      <c r="AS61" s="34"/>
      <c r="AT61" s="34"/>
      <c r="AU61" s="34"/>
      <c r="AV61" s="34"/>
      <c r="AW61" s="34"/>
      <c r="AX61" s="34"/>
      <c r="AY61" s="34"/>
    </row>
    <row r="62" spans="1:51">
      <c r="A62" s="200"/>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34"/>
      <c r="AO62" s="34"/>
      <c r="AP62" s="34"/>
      <c r="AQ62" s="34"/>
      <c r="AR62" s="34"/>
      <c r="AS62" s="34"/>
      <c r="AT62" s="34"/>
      <c r="AU62" s="34"/>
      <c r="AV62" s="34"/>
      <c r="AW62" s="34"/>
      <c r="AX62" s="34"/>
      <c r="AY62" s="34"/>
    </row>
    <row r="63" spans="1:51">
      <c r="A63" s="200"/>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115" t="s">
        <v>322</v>
      </c>
      <c r="AO63" s="34"/>
      <c r="AP63" s="34"/>
      <c r="AQ63" s="34"/>
      <c r="AR63" s="34"/>
      <c r="AS63" s="34"/>
      <c r="AT63" s="34"/>
      <c r="AU63" s="34"/>
      <c r="AV63" s="34"/>
      <c r="AW63" s="34"/>
      <c r="AX63" s="34"/>
      <c r="AY63" s="34"/>
    </row>
    <row r="64" spans="1:51">
      <c r="A64" s="200"/>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304</v>
      </c>
      <c r="AO64" s="34"/>
      <c r="AP64" s="34"/>
      <c r="AQ64" s="34"/>
      <c r="AR64" s="34"/>
      <c r="AS64" s="34"/>
      <c r="AT64" s="34"/>
      <c r="AU64" s="34"/>
      <c r="AV64" s="34"/>
      <c r="AW64" s="34"/>
      <c r="AX64" s="34"/>
      <c r="AY64" s="34"/>
    </row>
    <row r="65" spans="1:51">
      <c r="A65" s="200"/>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200"/>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5" t="s">
        <v>323</v>
      </c>
      <c r="AO66" s="34"/>
      <c r="AP66" s="34"/>
      <c r="AQ66" s="34"/>
      <c r="AR66" s="34"/>
      <c r="AS66" s="34"/>
      <c r="AT66" s="34"/>
      <c r="AU66" s="34"/>
      <c r="AV66" s="34"/>
      <c r="AW66" s="34"/>
      <c r="AX66" s="34"/>
      <c r="AY66" s="34"/>
    </row>
    <row r="67" spans="1:51">
      <c r="A67" s="200"/>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c r="AO67" s="34"/>
      <c r="AP67" s="34"/>
      <c r="AQ67" s="34"/>
      <c r="AR67" s="34"/>
      <c r="AS67" s="34"/>
      <c r="AT67" s="34"/>
      <c r="AU67" s="34"/>
      <c r="AV67" s="34"/>
      <c r="AW67" s="34"/>
      <c r="AX67" s="34"/>
      <c r="AY67" s="34"/>
    </row>
    <row r="68" spans="1:51">
      <c r="A68" s="200"/>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115" t="s">
        <v>324</v>
      </c>
      <c r="AO68" s="34"/>
      <c r="AP68" s="34"/>
      <c r="AQ68" s="34"/>
      <c r="AR68" s="34"/>
      <c r="AS68" s="34"/>
      <c r="AT68" s="34"/>
      <c r="AU68" s="34"/>
      <c r="AV68" s="34"/>
      <c r="AW68" s="34"/>
      <c r="AX68" s="34"/>
      <c r="AY68" s="34"/>
    </row>
    <row r="69" spans="1:51">
      <c r="A69" s="200"/>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34"/>
      <c r="AO69" s="34"/>
      <c r="AP69" s="34"/>
      <c r="AQ69" s="34"/>
      <c r="AR69" s="34"/>
      <c r="AS69" s="34"/>
      <c r="AT69" s="34"/>
      <c r="AU69" s="34"/>
      <c r="AV69" s="34"/>
      <c r="AW69" s="34"/>
      <c r="AX69" s="34"/>
      <c r="AY69" s="34"/>
    </row>
    <row r="70" spans="1:51">
      <c r="A70" s="200"/>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115" t="s">
        <v>325</v>
      </c>
      <c r="AO70" s="34"/>
      <c r="AP70" s="34"/>
      <c r="AQ70" s="34"/>
      <c r="AR70" s="34"/>
      <c r="AS70" s="34"/>
      <c r="AT70" s="34"/>
      <c r="AU70" s="34"/>
      <c r="AV70" s="34"/>
      <c r="AW70" s="34"/>
      <c r="AX70" s="34"/>
      <c r="AY70" s="34"/>
    </row>
    <row r="71" spans="1:51">
      <c r="A71" s="200"/>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34" t="s">
        <v>305</v>
      </c>
      <c r="AO71" s="34"/>
      <c r="AP71" s="34"/>
      <c r="AQ71" s="34"/>
      <c r="AR71" s="34"/>
      <c r="AS71" s="34"/>
      <c r="AT71" s="34"/>
      <c r="AU71" s="34"/>
      <c r="AV71" s="34"/>
      <c r="AW71" s="34"/>
      <c r="AX71" s="34"/>
      <c r="AY71" s="34"/>
    </row>
    <row r="72" spans="1:51">
      <c r="A72" s="200"/>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200"/>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5" t="s">
        <v>326</v>
      </c>
      <c r="AO73" s="34"/>
      <c r="AP73" s="34"/>
      <c r="AQ73" s="34"/>
      <c r="AR73" s="34"/>
      <c r="AS73" s="34"/>
      <c r="AT73" s="34"/>
      <c r="AU73" s="34"/>
      <c r="AV73" s="34"/>
      <c r="AW73" s="34"/>
      <c r="AX73" s="34"/>
      <c r="AY73" s="34"/>
    </row>
    <row r="74" spans="1:51">
      <c r="A74" s="200"/>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c r="AO74" s="34"/>
      <c r="AP74" s="34"/>
      <c r="AQ74" s="34"/>
      <c r="AR74" s="34"/>
      <c r="AS74" s="34"/>
      <c r="AT74" s="34"/>
      <c r="AU74" s="34"/>
      <c r="AV74" s="34"/>
      <c r="AW74" s="34"/>
      <c r="AX74" s="34"/>
      <c r="AY74" s="34"/>
    </row>
    <row r="75" spans="1:51">
      <c r="A75" s="200"/>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115" t="s">
        <v>1061</v>
      </c>
      <c r="AO75" s="34"/>
      <c r="AP75" s="34"/>
      <c r="AQ75" s="34"/>
      <c r="AR75" s="34"/>
      <c r="AS75" s="34"/>
      <c r="AT75" s="34"/>
      <c r="AU75" s="34"/>
      <c r="AV75" s="34"/>
      <c r="AW75" s="34"/>
      <c r="AX75" s="34"/>
      <c r="AY75" s="34"/>
    </row>
    <row r="76" spans="1:51">
      <c r="A76" s="200"/>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34"/>
      <c r="AO76" s="34" t="s">
        <v>306</v>
      </c>
      <c r="AP76" s="34"/>
      <c r="AQ76" s="34"/>
      <c r="AR76" s="34"/>
      <c r="AS76" s="34"/>
      <c r="AT76" s="34"/>
      <c r="AU76" s="34"/>
      <c r="AV76" s="34"/>
      <c r="AW76" s="34"/>
      <c r="AX76" s="34"/>
      <c r="AY76" s="34"/>
    </row>
    <row r="77" spans="1:51">
      <c r="A77" s="200"/>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t="s">
        <v>307</v>
      </c>
      <c r="AP77" s="34"/>
      <c r="AQ77" s="34"/>
      <c r="AR77" s="34"/>
      <c r="AS77" s="34"/>
      <c r="AT77" s="34"/>
      <c r="AU77" s="34"/>
      <c r="AV77" s="34"/>
      <c r="AW77" s="34"/>
      <c r="AX77" s="34"/>
      <c r="AY77" s="34"/>
    </row>
    <row r="78" spans="1:51">
      <c r="A78" s="200"/>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34"/>
      <c r="AO78" s="34" t="s">
        <v>308</v>
      </c>
      <c r="AP78" s="34"/>
      <c r="AQ78" s="34"/>
      <c r="AR78" s="34"/>
      <c r="AS78" s="34"/>
      <c r="AT78" s="34"/>
      <c r="AU78" s="34"/>
      <c r="AV78" s="34"/>
      <c r="AW78" s="34"/>
      <c r="AX78" s="34"/>
      <c r="AY78" s="34"/>
    </row>
    <row r="79" spans="1:51">
      <c r="A79" s="200"/>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c r="AP79" s="34"/>
      <c r="AQ79" s="34"/>
      <c r="AR79" s="34"/>
      <c r="AS79" s="34"/>
      <c r="AT79" s="34"/>
      <c r="AU79" s="34"/>
      <c r="AV79" s="34"/>
      <c r="AW79" s="34"/>
      <c r="AX79" s="34"/>
      <c r="AY79" s="34"/>
    </row>
    <row r="80" spans="1:51">
      <c r="A80" s="200"/>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c r="AP80" s="34"/>
      <c r="AQ80" s="34"/>
      <c r="AR80" s="34"/>
      <c r="AS80" s="34"/>
      <c r="AT80" s="34"/>
      <c r="AU80" s="34"/>
      <c r="AV80" s="34"/>
      <c r="AW80" s="34"/>
      <c r="AX80" s="34"/>
      <c r="AY80" s="34"/>
    </row>
    <row r="81" spans="1:51">
      <c r="A81" s="200"/>
      <c r="B81" s="185"/>
      <c r="C81" s="185">
        <v>1</v>
      </c>
      <c r="D81" s="185">
        <v>2</v>
      </c>
      <c r="E81" s="185">
        <v>3</v>
      </c>
      <c r="F81" s="185">
        <v>4</v>
      </c>
      <c r="G81" s="185">
        <v>5</v>
      </c>
      <c r="H81" s="185">
        <v>6</v>
      </c>
      <c r="I81" s="185">
        <v>7</v>
      </c>
      <c r="J81" s="185">
        <v>8</v>
      </c>
      <c r="K81" s="185">
        <v>9</v>
      </c>
      <c r="L81" s="185">
        <v>10</v>
      </c>
      <c r="M81" s="185">
        <v>11</v>
      </c>
      <c r="N81" s="185">
        <v>12</v>
      </c>
      <c r="O81" s="185">
        <v>13</v>
      </c>
      <c r="P81" s="185">
        <v>14</v>
      </c>
      <c r="Q81" s="185">
        <v>15</v>
      </c>
      <c r="R81" s="185">
        <v>16</v>
      </c>
      <c r="S81" s="185">
        <v>17</v>
      </c>
      <c r="T81" s="185">
        <v>18</v>
      </c>
      <c r="U81" s="185">
        <v>19</v>
      </c>
      <c r="V81" s="185">
        <v>20</v>
      </c>
      <c r="W81" s="185">
        <v>21</v>
      </c>
      <c r="X81" s="185">
        <v>22</v>
      </c>
      <c r="Y81" s="185">
        <v>23</v>
      </c>
      <c r="Z81" s="185">
        <v>24</v>
      </c>
      <c r="AA81" s="185">
        <v>25</v>
      </c>
      <c r="AB81" s="185">
        <v>26</v>
      </c>
      <c r="AC81" s="185">
        <v>27</v>
      </c>
      <c r="AD81" s="185">
        <v>28</v>
      </c>
      <c r="AE81" s="185">
        <v>29</v>
      </c>
      <c r="AF81" s="185">
        <v>30</v>
      </c>
      <c r="AG81" s="185">
        <v>31</v>
      </c>
      <c r="AH81" s="185">
        <v>32</v>
      </c>
      <c r="AI81" s="4"/>
      <c r="AJ81" s="4"/>
      <c r="AK81" s="4"/>
      <c r="AN81" s="34"/>
      <c r="AO81" s="34"/>
      <c r="AP81" s="34"/>
      <c r="AQ81" s="34"/>
      <c r="AR81" s="34"/>
      <c r="AS81" s="34"/>
      <c r="AT81" s="34"/>
      <c r="AU81" s="34"/>
      <c r="AV81" s="34"/>
      <c r="AW81" s="34"/>
      <c r="AX81" s="34"/>
      <c r="AY81" s="34"/>
    </row>
    <row r="82" spans="1:51">
      <c r="B82" s="198" t="s">
        <v>7</v>
      </c>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83"/>
      <c r="AH82" s="184"/>
      <c r="AI82" s="86"/>
      <c r="AJ82" s="86"/>
      <c r="AN82" s="34"/>
      <c r="AO82" s="34"/>
      <c r="AP82" s="34"/>
      <c r="AQ82" s="34"/>
      <c r="AR82" s="34"/>
      <c r="AS82" s="34"/>
      <c r="AT82" s="34"/>
      <c r="AU82" s="34"/>
      <c r="AV82" s="34"/>
      <c r="AW82" s="34"/>
      <c r="AX82" s="34"/>
      <c r="AY82" s="34"/>
    </row>
  </sheetData>
  <mergeCells count="9">
    <mergeCell ref="B82:AF82"/>
    <mergeCell ref="B6:AF6"/>
    <mergeCell ref="A7:A40"/>
    <mergeCell ref="B41:AF41"/>
    <mergeCell ref="AN27:AV28"/>
    <mergeCell ref="AN30:AV31"/>
    <mergeCell ref="AN24:AY25"/>
    <mergeCell ref="B47:AF47"/>
    <mergeCell ref="A48:A8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B2" sqref="B2:C2"/>
    </sheetView>
  </sheetViews>
  <sheetFormatPr defaultColWidth="16.140625" defaultRowHeight="12.75"/>
  <cols>
    <col min="1" max="1" width="15.42578125" style="85" bestFit="1" customWidth="1"/>
    <col min="2" max="2" width="23.85546875" style="85" customWidth="1"/>
    <col min="3" max="3" width="19.42578125" style="99" bestFit="1" customWidth="1"/>
    <col min="4" max="4" width="24.85546875" style="99" bestFit="1" customWidth="1"/>
    <col min="5" max="6" width="19" style="99" customWidth="1"/>
    <col min="7" max="7" width="21.140625" style="99" customWidth="1"/>
    <col min="8" max="10" width="19" style="99" customWidth="1"/>
    <col min="11" max="11" width="17.85546875" style="99" customWidth="1"/>
    <col min="12" max="13" width="24.140625" style="99" bestFit="1" customWidth="1"/>
    <col min="14" max="14" width="19" style="99" customWidth="1"/>
    <col min="15" max="15" width="16" style="85" bestFit="1" customWidth="1"/>
    <col min="16" max="16" width="18.85546875" style="85" bestFit="1" customWidth="1"/>
    <col min="17" max="17" width="16.140625" style="85"/>
    <col min="18" max="18" width="23.140625" style="85" bestFit="1" customWidth="1"/>
    <col min="19" max="19" width="16.140625" style="85"/>
    <col min="20" max="20" width="18.85546875" style="85" bestFit="1" customWidth="1"/>
    <col min="21" max="23" width="16.140625" style="85"/>
    <col min="24" max="24" width="18.85546875" style="85" bestFit="1" customWidth="1"/>
    <col min="25" max="27" width="16.140625" style="85"/>
    <col min="28" max="28" width="18.85546875" style="85" bestFit="1" customWidth="1"/>
    <col min="29" max="16384" width="16.140625" style="85"/>
  </cols>
  <sheetData>
    <row r="1" spans="1:27" ht="15" customHeight="1">
      <c r="O1" s="123"/>
      <c r="P1" s="123"/>
      <c r="Q1" s="123"/>
    </row>
    <row r="2" spans="1:27" s="90" customFormat="1" ht="15" customHeight="1">
      <c r="A2" s="177" t="s">
        <v>6</v>
      </c>
      <c r="B2" s="207" t="s">
        <v>53</v>
      </c>
      <c r="C2" s="207"/>
      <c r="D2" s="172"/>
      <c r="E2" s="102"/>
      <c r="F2" s="102"/>
      <c r="G2" s="102"/>
      <c r="H2" s="102"/>
      <c r="I2" s="214"/>
      <c r="J2" s="214"/>
      <c r="K2" s="214"/>
      <c r="L2" s="214"/>
      <c r="M2" s="102"/>
      <c r="N2" s="102"/>
      <c r="O2" s="173"/>
      <c r="P2" s="173"/>
      <c r="Q2" s="173"/>
      <c r="R2" s="173"/>
      <c r="S2" s="173"/>
      <c r="T2" s="173"/>
      <c r="U2" s="173"/>
      <c r="V2" s="173"/>
      <c r="W2" s="173"/>
      <c r="X2" s="173"/>
    </row>
    <row r="3" spans="1:27" ht="15" customHeight="1">
      <c r="O3" s="123"/>
      <c r="P3" s="123"/>
      <c r="Q3" s="123"/>
      <c r="R3" s="123"/>
      <c r="S3" s="123"/>
      <c r="T3" s="123"/>
      <c r="U3" s="123"/>
      <c r="V3" s="123"/>
      <c r="W3" s="123"/>
      <c r="X3" s="123"/>
    </row>
    <row r="4" spans="1:27" ht="15" customHeight="1">
      <c r="A4" s="8"/>
      <c r="B4" s="53"/>
      <c r="C4" s="103"/>
      <c r="D4" s="181"/>
      <c r="E4" s="124"/>
      <c r="F4" s="124"/>
      <c r="G4" s="124"/>
      <c r="H4" s="124"/>
      <c r="I4" s="124"/>
      <c r="J4" s="124"/>
      <c r="L4" s="124"/>
      <c r="M4" s="124"/>
      <c r="N4" s="124"/>
      <c r="O4" s="123"/>
      <c r="P4" s="123"/>
      <c r="Q4" s="123"/>
      <c r="R4" s="123"/>
      <c r="S4" s="123"/>
      <c r="T4" s="123"/>
      <c r="U4" s="123"/>
      <c r="V4" s="123"/>
      <c r="W4" s="123"/>
      <c r="X4" s="123"/>
      <c r="Y4" s="123"/>
      <c r="Z4" s="123"/>
      <c r="AA4" s="123"/>
    </row>
    <row r="5" spans="1:27" s="90" customFormat="1" ht="15" customHeight="1">
      <c r="A5" s="66" t="s">
        <v>9</v>
      </c>
      <c r="B5" s="66" t="s">
        <v>8</v>
      </c>
      <c r="C5" s="66" t="s">
        <v>5</v>
      </c>
      <c r="D5" s="98" t="s">
        <v>10</v>
      </c>
      <c r="E5" s="107" t="s">
        <v>65</v>
      </c>
      <c r="F5" s="108" t="s">
        <v>66</v>
      </c>
      <c r="G5" s="109" t="s">
        <v>45</v>
      </c>
      <c r="H5" s="110" t="s">
        <v>67</v>
      </c>
      <c r="I5" s="111" t="s">
        <v>68</v>
      </c>
      <c r="J5" s="112" t="s">
        <v>185</v>
      </c>
      <c r="K5" s="99"/>
    </row>
    <row r="6" spans="1:27" ht="15" customHeight="1">
      <c r="A6" s="54" t="s">
        <v>1056</v>
      </c>
      <c r="B6" s="84" t="s">
        <v>1021</v>
      </c>
      <c r="C6" s="84">
        <f t="shared" ref="C6:C25" si="0">SUM(E6:K6)</f>
        <v>187</v>
      </c>
      <c r="D6" s="125">
        <f t="shared" ref="D6:D25" si="1">SUM(E6:J6)-MIN(E6:I6)</f>
        <v>152</v>
      </c>
      <c r="E6" s="77">
        <f t="shared" ref="E6:E25" si="2">IFERROR(VLOOKUP(B6,$B$93:$C$134,2,FALSE),0)</f>
        <v>35</v>
      </c>
      <c r="F6" s="77">
        <f t="shared" ref="F6:F25" si="3">IFERROR(VLOOKUP(B6,$F$93:$G$134,2,FALSE),0)</f>
        <v>39</v>
      </c>
      <c r="G6" s="77">
        <f t="shared" ref="G6:G25" si="4">IFERROR(VLOOKUP(B6,$J$93:$K$134,2,FALSE),0)</f>
        <v>36</v>
      </c>
      <c r="H6" s="77">
        <f t="shared" ref="H6:H25" si="5">IFERROR(VLOOKUP(B6,$N$93:$O$134,2,FALSE),0)</f>
        <v>39</v>
      </c>
      <c r="I6" s="126">
        <f t="shared" ref="I6:I25" si="6">IFERROR(VLOOKUP(B6,$R$93:$S$134,2,FALSE),0)</f>
        <v>38</v>
      </c>
      <c r="J6" s="169">
        <v>0</v>
      </c>
      <c r="L6" s="85"/>
      <c r="M6" s="85"/>
      <c r="N6" s="85"/>
    </row>
    <row r="7" spans="1:27" ht="15" customHeight="1">
      <c r="A7" s="54" t="s">
        <v>41</v>
      </c>
      <c r="B7" s="84" t="s">
        <v>1020</v>
      </c>
      <c r="C7" s="84">
        <f t="shared" si="0"/>
        <v>133</v>
      </c>
      <c r="D7" s="125">
        <f t="shared" si="1"/>
        <v>119</v>
      </c>
      <c r="E7" s="77">
        <f t="shared" si="2"/>
        <v>39</v>
      </c>
      <c r="F7" s="77">
        <f t="shared" si="3"/>
        <v>20</v>
      </c>
      <c r="G7" s="77">
        <f t="shared" si="4"/>
        <v>14</v>
      </c>
      <c r="H7" s="77">
        <f t="shared" si="5"/>
        <v>26</v>
      </c>
      <c r="I7" s="126">
        <f t="shared" si="6"/>
        <v>34</v>
      </c>
      <c r="J7" s="169">
        <f t="shared" ref="J7:J25" si="7">IFERROR(VLOOKUP(B7,$V$93:$W$134,2,FALSE),0)</f>
        <v>0</v>
      </c>
      <c r="L7" s="85"/>
      <c r="M7" s="85"/>
      <c r="N7" s="85"/>
    </row>
    <row r="8" spans="1:27" ht="15" customHeight="1">
      <c r="A8" s="54" t="s">
        <v>1056</v>
      </c>
      <c r="B8" s="84" t="s">
        <v>1079</v>
      </c>
      <c r="C8" s="84">
        <f t="shared" si="0"/>
        <v>113</v>
      </c>
      <c r="D8" s="125">
        <f t="shared" si="1"/>
        <v>113</v>
      </c>
      <c r="E8" s="77">
        <f t="shared" si="2"/>
        <v>0</v>
      </c>
      <c r="F8" s="77">
        <f t="shared" si="3"/>
        <v>30</v>
      </c>
      <c r="G8" s="77">
        <f t="shared" si="4"/>
        <v>32</v>
      </c>
      <c r="H8" s="77">
        <f t="shared" si="5"/>
        <v>23</v>
      </c>
      <c r="I8" s="126">
        <f t="shared" si="6"/>
        <v>28</v>
      </c>
      <c r="J8" s="126">
        <f t="shared" si="7"/>
        <v>0</v>
      </c>
      <c r="L8" s="85"/>
      <c r="M8" s="85"/>
      <c r="N8" s="85"/>
    </row>
    <row r="9" spans="1:27" ht="15" customHeight="1">
      <c r="A9" s="54" t="s">
        <v>41</v>
      </c>
      <c r="B9" s="84" t="s">
        <v>1024</v>
      </c>
      <c r="C9" s="84">
        <f t="shared" si="0"/>
        <v>89</v>
      </c>
      <c r="D9" s="125">
        <f t="shared" si="1"/>
        <v>89</v>
      </c>
      <c r="E9" s="77">
        <f t="shared" si="2"/>
        <v>22</v>
      </c>
      <c r="F9" s="77">
        <f t="shared" si="3"/>
        <v>23</v>
      </c>
      <c r="G9" s="77">
        <f t="shared" si="4"/>
        <v>0</v>
      </c>
      <c r="H9" s="77">
        <f t="shared" si="5"/>
        <v>20</v>
      </c>
      <c r="I9" s="126">
        <f t="shared" si="6"/>
        <v>24</v>
      </c>
      <c r="J9" s="169">
        <f t="shared" si="7"/>
        <v>0</v>
      </c>
      <c r="L9" s="85"/>
      <c r="M9" s="85"/>
      <c r="N9" s="85"/>
    </row>
    <row r="10" spans="1:27" ht="15" customHeight="1">
      <c r="A10" s="54" t="s">
        <v>41</v>
      </c>
      <c r="B10" s="84" t="s">
        <v>1023</v>
      </c>
      <c r="C10" s="84">
        <f t="shared" si="0"/>
        <v>78</v>
      </c>
      <c r="D10" s="125">
        <f t="shared" si="1"/>
        <v>78</v>
      </c>
      <c r="E10" s="77">
        <f t="shared" si="2"/>
        <v>25</v>
      </c>
      <c r="F10" s="77">
        <f t="shared" si="3"/>
        <v>26</v>
      </c>
      <c r="G10" s="77">
        <f t="shared" si="4"/>
        <v>27</v>
      </c>
      <c r="H10" s="77">
        <f t="shared" si="5"/>
        <v>0</v>
      </c>
      <c r="I10" s="126">
        <f t="shared" si="6"/>
        <v>0</v>
      </c>
      <c r="J10" s="169">
        <f t="shared" si="7"/>
        <v>0</v>
      </c>
      <c r="L10" s="85"/>
      <c r="M10" s="85"/>
      <c r="N10" s="85"/>
    </row>
    <row r="11" spans="1:27" ht="15" customHeight="1">
      <c r="A11" s="54" t="s">
        <v>41</v>
      </c>
      <c r="B11" s="84" t="s">
        <v>1027</v>
      </c>
      <c r="C11" s="84">
        <f t="shared" si="0"/>
        <v>89</v>
      </c>
      <c r="D11" s="125">
        <f t="shared" si="1"/>
        <v>72</v>
      </c>
      <c r="E11" s="77">
        <f t="shared" si="2"/>
        <v>18</v>
      </c>
      <c r="F11" s="77">
        <f t="shared" si="3"/>
        <v>18</v>
      </c>
      <c r="G11" s="77">
        <f t="shared" si="4"/>
        <v>18</v>
      </c>
      <c r="H11" s="77">
        <f t="shared" si="5"/>
        <v>18</v>
      </c>
      <c r="I11" s="126">
        <f t="shared" si="6"/>
        <v>17</v>
      </c>
      <c r="J11" s="169">
        <f t="shared" si="7"/>
        <v>0</v>
      </c>
      <c r="L11" s="85"/>
      <c r="M11" s="85"/>
      <c r="N11" s="85"/>
    </row>
    <row r="12" spans="1:27" ht="15" customHeight="1">
      <c r="A12" s="54" t="s">
        <v>41</v>
      </c>
      <c r="B12" s="84" t="s">
        <v>1022</v>
      </c>
      <c r="C12" s="84">
        <f t="shared" si="0"/>
        <v>65</v>
      </c>
      <c r="D12" s="125">
        <f t="shared" si="1"/>
        <v>65</v>
      </c>
      <c r="E12" s="77">
        <f t="shared" si="2"/>
        <v>29</v>
      </c>
      <c r="F12" s="77">
        <f t="shared" si="3"/>
        <v>36</v>
      </c>
      <c r="G12" s="77">
        <f t="shared" si="4"/>
        <v>0</v>
      </c>
      <c r="H12" s="77">
        <f t="shared" si="5"/>
        <v>0</v>
      </c>
      <c r="I12" s="126">
        <f t="shared" si="6"/>
        <v>0</v>
      </c>
      <c r="J12" s="169">
        <f t="shared" si="7"/>
        <v>0</v>
      </c>
      <c r="L12" s="85"/>
      <c r="M12" s="85"/>
      <c r="N12" s="85"/>
    </row>
    <row r="13" spans="1:27" ht="15" customHeight="1">
      <c r="A13" s="54" t="s">
        <v>1056</v>
      </c>
      <c r="B13" s="84" t="s">
        <v>1030</v>
      </c>
      <c r="C13" s="84">
        <f t="shared" si="0"/>
        <v>59</v>
      </c>
      <c r="D13" s="125">
        <f t="shared" si="1"/>
        <v>59</v>
      </c>
      <c r="E13" s="77">
        <f t="shared" si="2"/>
        <v>17</v>
      </c>
      <c r="F13" s="77">
        <f t="shared" si="3"/>
        <v>21</v>
      </c>
      <c r="G13" s="77">
        <f t="shared" si="4"/>
        <v>21</v>
      </c>
      <c r="H13" s="77">
        <f t="shared" si="5"/>
        <v>0</v>
      </c>
      <c r="I13" s="126">
        <f t="shared" si="6"/>
        <v>0</v>
      </c>
      <c r="J13" s="169">
        <f t="shared" si="7"/>
        <v>0</v>
      </c>
      <c r="L13" s="85"/>
      <c r="M13" s="85"/>
      <c r="N13" s="85"/>
    </row>
    <row r="14" spans="1:27" ht="15" customHeight="1">
      <c r="A14" s="54" t="s">
        <v>41</v>
      </c>
      <c r="B14" s="84" t="s">
        <v>1025</v>
      </c>
      <c r="C14" s="84">
        <f t="shared" si="0"/>
        <v>54</v>
      </c>
      <c r="D14" s="125">
        <f t="shared" si="1"/>
        <v>54</v>
      </c>
      <c r="E14" s="77">
        <f t="shared" si="2"/>
        <v>20</v>
      </c>
      <c r="F14" s="77">
        <f t="shared" si="3"/>
        <v>14</v>
      </c>
      <c r="G14" s="77">
        <f t="shared" si="4"/>
        <v>20</v>
      </c>
      <c r="H14" s="77">
        <f t="shared" si="5"/>
        <v>0</v>
      </c>
      <c r="I14" s="126">
        <f t="shared" si="6"/>
        <v>0</v>
      </c>
      <c r="J14" s="169">
        <f t="shared" si="7"/>
        <v>0</v>
      </c>
      <c r="L14" s="85"/>
      <c r="M14" s="85"/>
      <c r="N14" s="85"/>
    </row>
    <row r="15" spans="1:27" ht="15" customHeight="1">
      <c r="A15" s="54" t="s">
        <v>41</v>
      </c>
      <c r="B15" s="84" t="s">
        <v>1028</v>
      </c>
      <c r="C15" s="84">
        <f t="shared" si="0"/>
        <v>33</v>
      </c>
      <c r="D15" s="125">
        <f t="shared" si="1"/>
        <v>33</v>
      </c>
      <c r="E15" s="77">
        <f t="shared" si="2"/>
        <v>16</v>
      </c>
      <c r="F15" s="77">
        <f t="shared" si="3"/>
        <v>17</v>
      </c>
      <c r="G15" s="77">
        <f t="shared" si="4"/>
        <v>0</v>
      </c>
      <c r="H15" s="77">
        <f t="shared" si="5"/>
        <v>0</v>
      </c>
      <c r="I15" s="126">
        <f t="shared" si="6"/>
        <v>0</v>
      </c>
      <c r="J15" s="169">
        <f t="shared" si="7"/>
        <v>0</v>
      </c>
      <c r="L15" s="85"/>
      <c r="M15" s="85"/>
      <c r="N15" s="85"/>
    </row>
    <row r="16" spans="1:27" ht="15" customHeight="1">
      <c r="A16" s="54" t="s">
        <v>41</v>
      </c>
      <c r="B16" s="84" t="s">
        <v>1029</v>
      </c>
      <c r="C16" s="84">
        <f t="shared" si="0"/>
        <v>32</v>
      </c>
      <c r="D16" s="125">
        <f t="shared" si="1"/>
        <v>32</v>
      </c>
      <c r="E16" s="77">
        <f t="shared" si="2"/>
        <v>16</v>
      </c>
      <c r="F16" s="77">
        <f t="shared" si="3"/>
        <v>16</v>
      </c>
      <c r="G16" s="77">
        <f t="shared" si="4"/>
        <v>0</v>
      </c>
      <c r="H16" s="77">
        <f t="shared" si="5"/>
        <v>0</v>
      </c>
      <c r="I16" s="126">
        <f t="shared" si="6"/>
        <v>0</v>
      </c>
      <c r="J16" s="169">
        <f t="shared" si="7"/>
        <v>0</v>
      </c>
      <c r="L16" s="85"/>
      <c r="M16" s="85"/>
      <c r="N16" s="85"/>
    </row>
    <row r="17" spans="1:14" ht="15" customHeight="1">
      <c r="A17" s="54" t="s">
        <v>41</v>
      </c>
      <c r="B17" s="84" t="s">
        <v>1275</v>
      </c>
      <c r="C17" s="84">
        <f t="shared" si="0"/>
        <v>16</v>
      </c>
      <c r="D17" s="125">
        <f t="shared" si="1"/>
        <v>16</v>
      </c>
      <c r="E17" s="77">
        <f t="shared" si="2"/>
        <v>0</v>
      </c>
      <c r="F17" s="77">
        <f t="shared" si="3"/>
        <v>0</v>
      </c>
      <c r="G17" s="77">
        <f t="shared" si="4"/>
        <v>0</v>
      </c>
      <c r="H17" s="77">
        <f t="shared" si="5"/>
        <v>0</v>
      </c>
      <c r="I17" s="126">
        <f t="shared" si="6"/>
        <v>16</v>
      </c>
      <c r="J17" s="169">
        <f t="shared" si="7"/>
        <v>0</v>
      </c>
      <c r="L17" s="85"/>
      <c r="M17" s="85"/>
      <c r="N17" s="85"/>
    </row>
    <row r="18" spans="1:14" ht="15" customHeight="1">
      <c r="A18" s="54"/>
      <c r="B18" s="84"/>
      <c r="C18" s="84">
        <f t="shared" si="0"/>
        <v>0</v>
      </c>
      <c r="D18" s="125">
        <f t="shared" si="1"/>
        <v>0</v>
      </c>
      <c r="E18" s="77">
        <f t="shared" si="2"/>
        <v>0</v>
      </c>
      <c r="F18" s="77">
        <f t="shared" si="3"/>
        <v>0</v>
      </c>
      <c r="G18" s="77">
        <f t="shared" si="4"/>
        <v>0</v>
      </c>
      <c r="H18" s="77">
        <f t="shared" si="5"/>
        <v>0</v>
      </c>
      <c r="I18" s="126">
        <f t="shared" si="6"/>
        <v>0</v>
      </c>
      <c r="J18" s="169">
        <f t="shared" si="7"/>
        <v>0</v>
      </c>
      <c r="L18" s="85"/>
      <c r="M18" s="85"/>
      <c r="N18" s="85"/>
    </row>
    <row r="19" spans="1:14" ht="15" customHeight="1">
      <c r="A19" s="54"/>
      <c r="B19" s="84"/>
      <c r="C19" s="84">
        <f t="shared" si="0"/>
        <v>0</v>
      </c>
      <c r="D19" s="125">
        <f t="shared" si="1"/>
        <v>0</v>
      </c>
      <c r="E19" s="77">
        <f t="shared" si="2"/>
        <v>0</v>
      </c>
      <c r="F19" s="77">
        <f t="shared" si="3"/>
        <v>0</v>
      </c>
      <c r="G19" s="77">
        <f t="shared" si="4"/>
        <v>0</v>
      </c>
      <c r="H19" s="77">
        <f t="shared" si="5"/>
        <v>0</v>
      </c>
      <c r="I19" s="126">
        <f t="shared" si="6"/>
        <v>0</v>
      </c>
      <c r="J19" s="169">
        <f t="shared" si="7"/>
        <v>0</v>
      </c>
      <c r="L19" s="85"/>
      <c r="M19" s="85"/>
      <c r="N19" s="85"/>
    </row>
    <row r="20" spans="1:14" ht="15" customHeight="1">
      <c r="A20" s="54"/>
      <c r="B20" s="84"/>
      <c r="C20" s="84">
        <f t="shared" si="0"/>
        <v>0</v>
      </c>
      <c r="D20" s="125">
        <f t="shared" si="1"/>
        <v>0</v>
      </c>
      <c r="E20" s="77">
        <f t="shared" si="2"/>
        <v>0</v>
      </c>
      <c r="F20" s="77">
        <f t="shared" si="3"/>
        <v>0</v>
      </c>
      <c r="G20" s="77">
        <f t="shared" si="4"/>
        <v>0</v>
      </c>
      <c r="H20" s="77">
        <f t="shared" si="5"/>
        <v>0</v>
      </c>
      <c r="I20" s="126">
        <f t="shared" si="6"/>
        <v>0</v>
      </c>
      <c r="J20" s="169">
        <f t="shared" si="7"/>
        <v>0</v>
      </c>
      <c r="L20" s="85"/>
      <c r="M20" s="85"/>
      <c r="N20" s="85"/>
    </row>
    <row r="21" spans="1:14" ht="15" customHeight="1">
      <c r="A21" s="54"/>
      <c r="B21" s="84"/>
      <c r="C21" s="84">
        <f t="shared" si="0"/>
        <v>0</v>
      </c>
      <c r="D21" s="125">
        <f t="shared" si="1"/>
        <v>0</v>
      </c>
      <c r="E21" s="77">
        <f t="shared" si="2"/>
        <v>0</v>
      </c>
      <c r="F21" s="77">
        <f t="shared" si="3"/>
        <v>0</v>
      </c>
      <c r="G21" s="77">
        <f t="shared" si="4"/>
        <v>0</v>
      </c>
      <c r="H21" s="77">
        <f t="shared" si="5"/>
        <v>0</v>
      </c>
      <c r="I21" s="126">
        <f t="shared" si="6"/>
        <v>0</v>
      </c>
      <c r="J21" s="169">
        <f t="shared" si="7"/>
        <v>0</v>
      </c>
      <c r="L21" s="85"/>
      <c r="M21" s="85"/>
      <c r="N21" s="85"/>
    </row>
    <row r="22" spans="1:14" ht="15" customHeight="1">
      <c r="A22" s="54"/>
      <c r="B22" s="84"/>
      <c r="C22" s="84">
        <f t="shared" si="0"/>
        <v>0</v>
      </c>
      <c r="D22" s="125">
        <f t="shared" si="1"/>
        <v>0</v>
      </c>
      <c r="E22" s="77">
        <f t="shared" si="2"/>
        <v>0</v>
      </c>
      <c r="F22" s="77">
        <f t="shared" si="3"/>
        <v>0</v>
      </c>
      <c r="G22" s="77">
        <f t="shared" si="4"/>
        <v>0</v>
      </c>
      <c r="H22" s="77">
        <f t="shared" si="5"/>
        <v>0</v>
      </c>
      <c r="I22" s="126">
        <f t="shared" si="6"/>
        <v>0</v>
      </c>
      <c r="J22" s="169">
        <f t="shared" si="7"/>
        <v>0</v>
      </c>
      <c r="L22" s="85"/>
      <c r="M22" s="85"/>
      <c r="N22" s="85"/>
    </row>
    <row r="23" spans="1:14" ht="15" customHeight="1">
      <c r="A23" s="54"/>
      <c r="B23" s="84"/>
      <c r="C23" s="84">
        <f t="shared" si="0"/>
        <v>0</v>
      </c>
      <c r="D23" s="125">
        <f t="shared" si="1"/>
        <v>0</v>
      </c>
      <c r="E23" s="77">
        <f t="shared" si="2"/>
        <v>0</v>
      </c>
      <c r="F23" s="77">
        <f t="shared" si="3"/>
        <v>0</v>
      </c>
      <c r="G23" s="77">
        <f t="shared" si="4"/>
        <v>0</v>
      </c>
      <c r="H23" s="77">
        <f t="shared" si="5"/>
        <v>0</v>
      </c>
      <c r="I23" s="126">
        <f t="shared" si="6"/>
        <v>0</v>
      </c>
      <c r="J23" s="126">
        <f t="shared" si="7"/>
        <v>0</v>
      </c>
      <c r="L23" s="85"/>
      <c r="M23" s="85"/>
      <c r="N23" s="85"/>
    </row>
    <row r="24" spans="1:14" ht="15" customHeight="1">
      <c r="A24" s="54"/>
      <c r="B24" s="84"/>
      <c r="C24" s="84">
        <f t="shared" si="0"/>
        <v>0</v>
      </c>
      <c r="D24" s="125">
        <f t="shared" si="1"/>
        <v>0</v>
      </c>
      <c r="E24" s="77">
        <f t="shared" si="2"/>
        <v>0</v>
      </c>
      <c r="F24" s="77">
        <f t="shared" si="3"/>
        <v>0</v>
      </c>
      <c r="G24" s="77">
        <f t="shared" si="4"/>
        <v>0</v>
      </c>
      <c r="H24" s="77">
        <f t="shared" si="5"/>
        <v>0</v>
      </c>
      <c r="I24" s="126">
        <f t="shared" si="6"/>
        <v>0</v>
      </c>
      <c r="J24" s="126">
        <f t="shared" si="7"/>
        <v>0</v>
      </c>
      <c r="L24" s="85"/>
      <c r="M24" s="85"/>
      <c r="N24" s="85"/>
    </row>
    <row r="25" spans="1:14" ht="15" customHeight="1">
      <c r="A25" s="54"/>
      <c r="B25" s="84"/>
      <c r="C25" s="84">
        <f t="shared" si="0"/>
        <v>0</v>
      </c>
      <c r="D25" s="125">
        <f t="shared" si="1"/>
        <v>0</v>
      </c>
      <c r="E25" s="77">
        <f t="shared" si="2"/>
        <v>0</v>
      </c>
      <c r="F25" s="77">
        <f t="shared" si="3"/>
        <v>0</v>
      </c>
      <c r="G25" s="77">
        <f t="shared" si="4"/>
        <v>0</v>
      </c>
      <c r="H25" s="77">
        <f t="shared" si="5"/>
        <v>0</v>
      </c>
      <c r="I25" s="126">
        <f t="shared" si="6"/>
        <v>0</v>
      </c>
      <c r="J25" s="169">
        <f t="shared" si="7"/>
        <v>0</v>
      </c>
      <c r="L25" s="85"/>
      <c r="M25" s="85"/>
      <c r="N25" s="85"/>
    </row>
    <row r="26" spans="1:14" ht="15" hidden="1" customHeight="1">
      <c r="A26" s="54"/>
      <c r="B26" s="84"/>
      <c r="C26" s="84">
        <f t="shared" ref="C26:C37" si="8">SUM(E26:K26)</f>
        <v>0</v>
      </c>
      <c r="D26" s="125">
        <f t="shared" ref="D26:D70" si="9">SUM(E26:J26)-MIN(E26:I26)</f>
        <v>0</v>
      </c>
      <c r="E26" s="77">
        <f t="shared" ref="E26:E37" si="10">IFERROR(VLOOKUP(B26,$B$93:$C$134,2,FALSE),0)</f>
        <v>0</v>
      </c>
      <c r="F26" s="77">
        <f t="shared" ref="F26:F37" si="11">IFERROR(VLOOKUP(B26,$F$93:$G$134,2,FALSE),0)</f>
        <v>0</v>
      </c>
      <c r="G26" s="77">
        <f t="shared" ref="G26:G37" si="12">IFERROR(VLOOKUP(B26,$J$93:$K$134,2,FALSE),0)</f>
        <v>0</v>
      </c>
      <c r="H26" s="77">
        <f t="shared" ref="H26:H37" si="13">IFERROR(VLOOKUP(B26,$N$93:$O$134,2,FALSE),0)</f>
        <v>0</v>
      </c>
      <c r="I26" s="126">
        <f t="shared" ref="I26:I37" si="14">IFERROR(VLOOKUP(B26,$R$93:$S$134,2,FALSE),0)</f>
        <v>0</v>
      </c>
      <c r="J26" s="169">
        <f t="shared" ref="J26:J37" si="15">IFERROR(VLOOKUP(B26,$V$93:$W$134,2,FALSE),0)</f>
        <v>0</v>
      </c>
      <c r="L26" s="85"/>
      <c r="M26" s="85"/>
      <c r="N26" s="85"/>
    </row>
    <row r="27" spans="1:14" ht="15" hidden="1" customHeight="1">
      <c r="A27" s="54"/>
      <c r="B27" s="84"/>
      <c r="C27" s="84">
        <f t="shared" si="8"/>
        <v>0</v>
      </c>
      <c r="D27" s="125">
        <f t="shared" si="9"/>
        <v>0</v>
      </c>
      <c r="E27" s="77">
        <f t="shared" si="10"/>
        <v>0</v>
      </c>
      <c r="F27" s="77">
        <f t="shared" si="11"/>
        <v>0</v>
      </c>
      <c r="G27" s="77">
        <f t="shared" si="12"/>
        <v>0</v>
      </c>
      <c r="H27" s="77">
        <f t="shared" si="13"/>
        <v>0</v>
      </c>
      <c r="I27" s="126">
        <f t="shared" si="14"/>
        <v>0</v>
      </c>
      <c r="J27" s="126">
        <f t="shared" si="15"/>
        <v>0</v>
      </c>
      <c r="L27" s="85"/>
      <c r="M27" s="85"/>
      <c r="N27" s="85"/>
    </row>
    <row r="28" spans="1:14" ht="15" hidden="1" customHeight="1">
      <c r="A28" s="54"/>
      <c r="B28" s="84"/>
      <c r="C28" s="84">
        <f t="shared" si="8"/>
        <v>0</v>
      </c>
      <c r="D28" s="125">
        <f t="shared" si="9"/>
        <v>0</v>
      </c>
      <c r="E28" s="77">
        <f t="shared" si="10"/>
        <v>0</v>
      </c>
      <c r="F28" s="77">
        <f t="shared" si="11"/>
        <v>0</v>
      </c>
      <c r="G28" s="77">
        <f t="shared" si="12"/>
        <v>0</v>
      </c>
      <c r="H28" s="77">
        <f t="shared" si="13"/>
        <v>0</v>
      </c>
      <c r="I28" s="126">
        <f t="shared" si="14"/>
        <v>0</v>
      </c>
      <c r="J28" s="169">
        <f t="shared" si="15"/>
        <v>0</v>
      </c>
      <c r="L28" s="85"/>
      <c r="M28" s="85"/>
      <c r="N28" s="85"/>
    </row>
    <row r="29" spans="1:14" ht="15" hidden="1" customHeight="1">
      <c r="A29" s="54"/>
      <c r="B29" s="84"/>
      <c r="C29" s="84">
        <f t="shared" si="8"/>
        <v>0</v>
      </c>
      <c r="D29" s="125">
        <f t="shared" si="9"/>
        <v>0</v>
      </c>
      <c r="E29" s="77">
        <f t="shared" si="10"/>
        <v>0</v>
      </c>
      <c r="F29" s="77">
        <f t="shared" si="11"/>
        <v>0</v>
      </c>
      <c r="G29" s="77">
        <f t="shared" si="12"/>
        <v>0</v>
      </c>
      <c r="H29" s="77">
        <f t="shared" si="13"/>
        <v>0</v>
      </c>
      <c r="I29" s="126">
        <f t="shared" si="14"/>
        <v>0</v>
      </c>
      <c r="J29" s="126">
        <f t="shared" si="15"/>
        <v>0</v>
      </c>
      <c r="L29" s="85"/>
      <c r="M29" s="85"/>
      <c r="N29" s="85"/>
    </row>
    <row r="30" spans="1:14" ht="15" hidden="1" customHeight="1">
      <c r="A30" s="54"/>
      <c r="B30" s="84"/>
      <c r="C30" s="84">
        <f t="shared" si="8"/>
        <v>0</v>
      </c>
      <c r="D30" s="125">
        <f t="shared" si="9"/>
        <v>0</v>
      </c>
      <c r="E30" s="77">
        <f t="shared" si="10"/>
        <v>0</v>
      </c>
      <c r="F30" s="77">
        <f t="shared" si="11"/>
        <v>0</v>
      </c>
      <c r="G30" s="77">
        <f t="shared" si="12"/>
        <v>0</v>
      </c>
      <c r="H30" s="77">
        <f t="shared" si="13"/>
        <v>0</v>
      </c>
      <c r="I30" s="126">
        <f t="shared" si="14"/>
        <v>0</v>
      </c>
      <c r="J30" s="169">
        <f t="shared" si="15"/>
        <v>0</v>
      </c>
      <c r="L30" s="85"/>
      <c r="M30" s="85"/>
      <c r="N30" s="85"/>
    </row>
    <row r="31" spans="1:14" ht="15" hidden="1" customHeight="1">
      <c r="A31" s="54"/>
      <c r="B31" s="84"/>
      <c r="C31" s="84">
        <f t="shared" si="8"/>
        <v>0</v>
      </c>
      <c r="D31" s="125">
        <f t="shared" si="9"/>
        <v>0</v>
      </c>
      <c r="E31" s="77">
        <f t="shared" si="10"/>
        <v>0</v>
      </c>
      <c r="F31" s="77">
        <f t="shared" si="11"/>
        <v>0</v>
      </c>
      <c r="G31" s="77">
        <f t="shared" si="12"/>
        <v>0</v>
      </c>
      <c r="H31" s="77">
        <f t="shared" si="13"/>
        <v>0</v>
      </c>
      <c r="I31" s="126">
        <f t="shared" si="14"/>
        <v>0</v>
      </c>
      <c r="J31" s="169">
        <f t="shared" si="15"/>
        <v>0</v>
      </c>
      <c r="L31" s="85"/>
      <c r="M31" s="85"/>
      <c r="N31" s="85"/>
    </row>
    <row r="32" spans="1:14" ht="15" hidden="1" customHeight="1">
      <c r="A32" s="54"/>
      <c r="B32" s="84"/>
      <c r="C32" s="84">
        <f t="shared" si="8"/>
        <v>0</v>
      </c>
      <c r="D32" s="125">
        <f t="shared" si="9"/>
        <v>0</v>
      </c>
      <c r="E32" s="77">
        <f t="shared" si="10"/>
        <v>0</v>
      </c>
      <c r="F32" s="77">
        <f t="shared" si="11"/>
        <v>0</v>
      </c>
      <c r="G32" s="77">
        <f t="shared" si="12"/>
        <v>0</v>
      </c>
      <c r="H32" s="77">
        <f t="shared" si="13"/>
        <v>0</v>
      </c>
      <c r="I32" s="126">
        <f t="shared" si="14"/>
        <v>0</v>
      </c>
      <c r="J32" s="169">
        <f t="shared" si="15"/>
        <v>0</v>
      </c>
      <c r="L32" s="85"/>
      <c r="M32" s="85"/>
      <c r="N32" s="85"/>
    </row>
    <row r="33" spans="1:14" ht="15" hidden="1" customHeight="1">
      <c r="A33" s="54"/>
      <c r="B33" s="84"/>
      <c r="C33" s="84">
        <f t="shared" si="8"/>
        <v>0</v>
      </c>
      <c r="D33" s="125">
        <f t="shared" si="9"/>
        <v>0</v>
      </c>
      <c r="E33" s="77">
        <f t="shared" si="10"/>
        <v>0</v>
      </c>
      <c r="F33" s="77">
        <f t="shared" si="11"/>
        <v>0</v>
      </c>
      <c r="G33" s="77">
        <f t="shared" si="12"/>
        <v>0</v>
      </c>
      <c r="H33" s="77">
        <f t="shared" si="13"/>
        <v>0</v>
      </c>
      <c r="I33" s="126">
        <f t="shared" si="14"/>
        <v>0</v>
      </c>
      <c r="J33" s="169">
        <f t="shared" si="15"/>
        <v>0</v>
      </c>
      <c r="L33" s="85"/>
      <c r="M33" s="85"/>
      <c r="N33" s="85"/>
    </row>
    <row r="34" spans="1:14" ht="15" hidden="1" customHeight="1">
      <c r="A34" s="54"/>
      <c r="B34" s="84"/>
      <c r="C34" s="84">
        <f t="shared" si="8"/>
        <v>0</v>
      </c>
      <c r="D34" s="125">
        <f t="shared" si="9"/>
        <v>0</v>
      </c>
      <c r="E34" s="77">
        <f t="shared" si="10"/>
        <v>0</v>
      </c>
      <c r="F34" s="77">
        <f t="shared" si="11"/>
        <v>0</v>
      </c>
      <c r="G34" s="77">
        <f t="shared" si="12"/>
        <v>0</v>
      </c>
      <c r="H34" s="77">
        <f t="shared" si="13"/>
        <v>0</v>
      </c>
      <c r="I34" s="126">
        <f t="shared" si="14"/>
        <v>0</v>
      </c>
      <c r="J34" s="126">
        <f t="shared" si="15"/>
        <v>0</v>
      </c>
      <c r="L34" s="85"/>
      <c r="M34" s="85"/>
      <c r="N34" s="85"/>
    </row>
    <row r="35" spans="1:14" ht="15" hidden="1" customHeight="1">
      <c r="A35" s="54"/>
      <c r="B35" s="84"/>
      <c r="C35" s="84">
        <f t="shared" si="8"/>
        <v>0</v>
      </c>
      <c r="D35" s="125">
        <f t="shared" si="9"/>
        <v>0</v>
      </c>
      <c r="E35" s="77">
        <f t="shared" si="10"/>
        <v>0</v>
      </c>
      <c r="F35" s="77">
        <f t="shared" si="11"/>
        <v>0</v>
      </c>
      <c r="G35" s="77">
        <f t="shared" si="12"/>
        <v>0</v>
      </c>
      <c r="H35" s="77">
        <f t="shared" si="13"/>
        <v>0</v>
      </c>
      <c r="I35" s="126">
        <f t="shared" si="14"/>
        <v>0</v>
      </c>
      <c r="J35" s="126">
        <f t="shared" si="15"/>
        <v>0</v>
      </c>
      <c r="L35" s="85"/>
      <c r="M35" s="85"/>
      <c r="N35" s="85"/>
    </row>
    <row r="36" spans="1:14" ht="15" hidden="1" customHeight="1">
      <c r="A36" s="54"/>
      <c r="B36" s="84"/>
      <c r="C36" s="84">
        <f t="shared" si="8"/>
        <v>0</v>
      </c>
      <c r="D36" s="125">
        <f t="shared" si="9"/>
        <v>0</v>
      </c>
      <c r="E36" s="77">
        <f t="shared" si="10"/>
        <v>0</v>
      </c>
      <c r="F36" s="77">
        <f t="shared" si="11"/>
        <v>0</v>
      </c>
      <c r="G36" s="77">
        <f t="shared" si="12"/>
        <v>0</v>
      </c>
      <c r="H36" s="77">
        <f t="shared" si="13"/>
        <v>0</v>
      </c>
      <c r="I36" s="126">
        <f t="shared" si="14"/>
        <v>0</v>
      </c>
      <c r="J36" s="126">
        <f t="shared" si="15"/>
        <v>0</v>
      </c>
      <c r="L36" s="85"/>
      <c r="M36" s="85"/>
      <c r="N36" s="85"/>
    </row>
    <row r="37" spans="1:14" ht="15" hidden="1" customHeight="1">
      <c r="A37" s="54"/>
      <c r="B37" s="84"/>
      <c r="C37" s="84">
        <f t="shared" si="8"/>
        <v>0</v>
      </c>
      <c r="D37" s="125">
        <f t="shared" si="9"/>
        <v>0</v>
      </c>
      <c r="E37" s="77">
        <f t="shared" si="10"/>
        <v>0</v>
      </c>
      <c r="F37" s="77">
        <f t="shared" si="11"/>
        <v>0</v>
      </c>
      <c r="G37" s="77">
        <f t="shared" si="12"/>
        <v>0</v>
      </c>
      <c r="H37" s="77">
        <f t="shared" si="13"/>
        <v>0</v>
      </c>
      <c r="I37" s="126">
        <f t="shared" si="14"/>
        <v>0</v>
      </c>
      <c r="J37" s="126">
        <f t="shared" si="15"/>
        <v>0</v>
      </c>
      <c r="L37" s="85"/>
      <c r="M37" s="85"/>
      <c r="N37" s="85"/>
    </row>
    <row r="38" spans="1:14" ht="15" hidden="1" customHeight="1">
      <c r="A38" s="54"/>
      <c r="B38" s="84"/>
      <c r="C38" s="84">
        <f t="shared" ref="C38:C69" si="16">SUM(E38:K38)</f>
        <v>0</v>
      </c>
      <c r="D38" s="125">
        <f t="shared" si="9"/>
        <v>0</v>
      </c>
      <c r="E38" s="77">
        <f t="shared" ref="E38:E69" si="17">IFERROR(VLOOKUP(B38,$B$93:$C$134,2,FALSE),0)</f>
        <v>0</v>
      </c>
      <c r="F38" s="77">
        <f t="shared" ref="F38:F69" si="18">IFERROR(VLOOKUP(B38,$F$93:$G$134,2,FALSE),0)</f>
        <v>0</v>
      </c>
      <c r="G38" s="77">
        <f t="shared" ref="G38:G69" si="19">IFERROR(VLOOKUP(B38,$J$93:$K$134,2,FALSE),0)</f>
        <v>0</v>
      </c>
      <c r="H38" s="77">
        <f t="shared" ref="H38:H69" si="20">IFERROR(VLOOKUP(B38,$N$93:$O$134,2,FALSE),0)</f>
        <v>0</v>
      </c>
      <c r="I38" s="126">
        <f t="shared" ref="I38:I69" si="21">IFERROR(VLOOKUP(B38,$R$93:$S$134,2,FALSE),0)</f>
        <v>0</v>
      </c>
      <c r="J38" s="169">
        <f t="shared" ref="J38:J69" si="22">IFERROR(VLOOKUP(B38,$V$93:$W$134,2,FALSE),0)</f>
        <v>0</v>
      </c>
      <c r="L38" s="85"/>
      <c r="M38" s="85"/>
      <c r="N38" s="85"/>
    </row>
    <row r="39" spans="1:14" ht="15" hidden="1" customHeight="1">
      <c r="A39" s="54"/>
      <c r="B39" s="84"/>
      <c r="C39" s="84">
        <f t="shared" si="16"/>
        <v>0</v>
      </c>
      <c r="D39" s="125">
        <f t="shared" si="9"/>
        <v>0</v>
      </c>
      <c r="E39" s="77">
        <f t="shared" si="17"/>
        <v>0</v>
      </c>
      <c r="F39" s="77">
        <f t="shared" si="18"/>
        <v>0</v>
      </c>
      <c r="G39" s="77">
        <f t="shared" si="19"/>
        <v>0</v>
      </c>
      <c r="H39" s="77">
        <f t="shared" si="20"/>
        <v>0</v>
      </c>
      <c r="I39" s="126">
        <f t="shared" si="21"/>
        <v>0</v>
      </c>
      <c r="J39" s="126">
        <f t="shared" si="22"/>
        <v>0</v>
      </c>
      <c r="L39" s="85"/>
      <c r="M39" s="85"/>
      <c r="N39" s="85"/>
    </row>
    <row r="40" spans="1:14" ht="15" hidden="1" customHeight="1">
      <c r="A40" s="54"/>
      <c r="B40" s="84"/>
      <c r="C40" s="84">
        <f t="shared" si="16"/>
        <v>0</v>
      </c>
      <c r="D40" s="125">
        <f t="shared" si="9"/>
        <v>0</v>
      </c>
      <c r="E40" s="77">
        <f t="shared" si="17"/>
        <v>0</v>
      </c>
      <c r="F40" s="77">
        <f t="shared" si="18"/>
        <v>0</v>
      </c>
      <c r="G40" s="77">
        <f t="shared" si="19"/>
        <v>0</v>
      </c>
      <c r="H40" s="77">
        <f t="shared" si="20"/>
        <v>0</v>
      </c>
      <c r="I40" s="126">
        <f t="shared" si="21"/>
        <v>0</v>
      </c>
      <c r="J40" s="126">
        <f t="shared" si="22"/>
        <v>0</v>
      </c>
      <c r="L40" s="85"/>
      <c r="M40" s="85"/>
      <c r="N40" s="85"/>
    </row>
    <row r="41" spans="1:14" ht="15" hidden="1" customHeight="1">
      <c r="A41" s="54"/>
      <c r="B41" s="84"/>
      <c r="C41" s="84">
        <f t="shared" si="16"/>
        <v>0</v>
      </c>
      <c r="D41" s="125">
        <f t="shared" si="9"/>
        <v>0</v>
      </c>
      <c r="E41" s="77">
        <f t="shared" si="17"/>
        <v>0</v>
      </c>
      <c r="F41" s="77">
        <f t="shared" si="18"/>
        <v>0</v>
      </c>
      <c r="G41" s="77">
        <f t="shared" si="19"/>
        <v>0</v>
      </c>
      <c r="H41" s="77">
        <f t="shared" si="20"/>
        <v>0</v>
      </c>
      <c r="I41" s="126">
        <f t="shared" si="21"/>
        <v>0</v>
      </c>
      <c r="J41" s="126">
        <f t="shared" si="22"/>
        <v>0</v>
      </c>
      <c r="L41" s="85"/>
      <c r="M41" s="85"/>
      <c r="N41" s="85"/>
    </row>
    <row r="42" spans="1:14" ht="15" hidden="1" customHeight="1">
      <c r="A42" s="54"/>
      <c r="B42" s="84"/>
      <c r="C42" s="84">
        <f t="shared" si="16"/>
        <v>0</v>
      </c>
      <c r="D42" s="125">
        <f t="shared" si="9"/>
        <v>0</v>
      </c>
      <c r="E42" s="77">
        <f t="shared" si="17"/>
        <v>0</v>
      </c>
      <c r="F42" s="77">
        <f t="shared" si="18"/>
        <v>0</v>
      </c>
      <c r="G42" s="77">
        <f t="shared" si="19"/>
        <v>0</v>
      </c>
      <c r="H42" s="77">
        <f t="shared" si="20"/>
        <v>0</v>
      </c>
      <c r="I42" s="126">
        <f t="shared" si="21"/>
        <v>0</v>
      </c>
      <c r="J42" s="169">
        <f t="shared" si="22"/>
        <v>0</v>
      </c>
      <c r="L42" s="85"/>
      <c r="M42" s="85"/>
      <c r="N42" s="85"/>
    </row>
    <row r="43" spans="1:14" ht="15" hidden="1" customHeight="1">
      <c r="A43" s="54"/>
      <c r="B43" s="84"/>
      <c r="C43" s="84">
        <f t="shared" si="16"/>
        <v>0</v>
      </c>
      <c r="D43" s="125">
        <f t="shared" si="9"/>
        <v>0</v>
      </c>
      <c r="E43" s="77">
        <f t="shared" si="17"/>
        <v>0</v>
      </c>
      <c r="F43" s="77">
        <f t="shared" si="18"/>
        <v>0</v>
      </c>
      <c r="G43" s="77">
        <f t="shared" si="19"/>
        <v>0</v>
      </c>
      <c r="H43" s="77">
        <f t="shared" si="20"/>
        <v>0</v>
      </c>
      <c r="I43" s="126">
        <f t="shared" si="21"/>
        <v>0</v>
      </c>
      <c r="J43" s="126">
        <f t="shared" si="22"/>
        <v>0</v>
      </c>
      <c r="L43" s="85"/>
      <c r="M43" s="85"/>
      <c r="N43" s="85"/>
    </row>
    <row r="44" spans="1:14" ht="15" hidden="1" customHeight="1">
      <c r="A44" s="54"/>
      <c r="B44" s="84"/>
      <c r="C44" s="84">
        <f t="shared" si="16"/>
        <v>0</v>
      </c>
      <c r="D44" s="125">
        <f t="shared" si="9"/>
        <v>0</v>
      </c>
      <c r="E44" s="77">
        <f t="shared" si="17"/>
        <v>0</v>
      </c>
      <c r="F44" s="77">
        <f t="shared" si="18"/>
        <v>0</v>
      </c>
      <c r="G44" s="77">
        <f t="shared" si="19"/>
        <v>0</v>
      </c>
      <c r="H44" s="77">
        <f t="shared" si="20"/>
        <v>0</v>
      </c>
      <c r="I44" s="126">
        <f t="shared" si="21"/>
        <v>0</v>
      </c>
      <c r="J44" s="126">
        <f t="shared" si="22"/>
        <v>0</v>
      </c>
      <c r="L44" s="85"/>
      <c r="M44" s="85"/>
      <c r="N44" s="85"/>
    </row>
    <row r="45" spans="1:14" ht="15" hidden="1" customHeight="1">
      <c r="A45" s="54"/>
      <c r="B45" s="84"/>
      <c r="C45" s="84">
        <f t="shared" si="16"/>
        <v>0</v>
      </c>
      <c r="D45" s="125">
        <f t="shared" si="9"/>
        <v>0</v>
      </c>
      <c r="E45" s="77">
        <f t="shared" si="17"/>
        <v>0</v>
      </c>
      <c r="F45" s="77">
        <f t="shared" si="18"/>
        <v>0</v>
      </c>
      <c r="G45" s="77">
        <f t="shared" si="19"/>
        <v>0</v>
      </c>
      <c r="H45" s="77">
        <f t="shared" si="20"/>
        <v>0</v>
      </c>
      <c r="I45" s="126">
        <f t="shared" si="21"/>
        <v>0</v>
      </c>
      <c r="J45" s="126">
        <f t="shared" si="22"/>
        <v>0</v>
      </c>
      <c r="L45" s="85"/>
      <c r="M45" s="85"/>
      <c r="N45" s="85"/>
    </row>
    <row r="46" spans="1:14" ht="15" hidden="1" customHeight="1">
      <c r="A46" s="54"/>
      <c r="B46" s="84"/>
      <c r="C46" s="84">
        <f t="shared" si="16"/>
        <v>0</v>
      </c>
      <c r="D46" s="125">
        <f t="shared" si="9"/>
        <v>0</v>
      </c>
      <c r="E46" s="77">
        <f t="shared" si="17"/>
        <v>0</v>
      </c>
      <c r="F46" s="77">
        <f t="shared" si="18"/>
        <v>0</v>
      </c>
      <c r="G46" s="77">
        <f t="shared" si="19"/>
        <v>0</v>
      </c>
      <c r="H46" s="77">
        <f t="shared" si="20"/>
        <v>0</v>
      </c>
      <c r="I46" s="126">
        <f t="shared" si="21"/>
        <v>0</v>
      </c>
      <c r="J46" s="126">
        <f t="shared" si="22"/>
        <v>0</v>
      </c>
      <c r="L46" s="85"/>
      <c r="M46" s="85"/>
      <c r="N46" s="85"/>
    </row>
    <row r="47" spans="1:14" ht="15" hidden="1" customHeight="1">
      <c r="A47" s="54"/>
      <c r="B47" s="84"/>
      <c r="C47" s="84">
        <f t="shared" si="16"/>
        <v>0</v>
      </c>
      <c r="D47" s="125">
        <f t="shared" si="9"/>
        <v>0</v>
      </c>
      <c r="E47" s="77">
        <f t="shared" si="17"/>
        <v>0</v>
      </c>
      <c r="F47" s="77">
        <f t="shared" si="18"/>
        <v>0</v>
      </c>
      <c r="G47" s="77">
        <f t="shared" si="19"/>
        <v>0</v>
      </c>
      <c r="H47" s="77">
        <f t="shared" si="20"/>
        <v>0</v>
      </c>
      <c r="I47" s="126">
        <f t="shared" si="21"/>
        <v>0</v>
      </c>
      <c r="J47" s="126">
        <f t="shared" si="22"/>
        <v>0</v>
      </c>
      <c r="L47" s="85"/>
      <c r="M47" s="85"/>
      <c r="N47" s="85"/>
    </row>
    <row r="48" spans="1:14" ht="15" hidden="1" customHeight="1">
      <c r="A48" s="54"/>
      <c r="B48" s="84"/>
      <c r="C48" s="84">
        <f t="shared" si="16"/>
        <v>0</v>
      </c>
      <c r="D48" s="125">
        <f t="shared" si="9"/>
        <v>0</v>
      </c>
      <c r="E48" s="77">
        <f t="shared" si="17"/>
        <v>0</v>
      </c>
      <c r="F48" s="77">
        <f t="shared" si="18"/>
        <v>0</v>
      </c>
      <c r="G48" s="77">
        <f t="shared" si="19"/>
        <v>0</v>
      </c>
      <c r="H48" s="77">
        <f t="shared" si="20"/>
        <v>0</v>
      </c>
      <c r="I48" s="126">
        <f t="shared" si="21"/>
        <v>0</v>
      </c>
      <c r="J48" s="126">
        <f t="shared" si="22"/>
        <v>0</v>
      </c>
      <c r="L48" s="85"/>
      <c r="M48" s="85"/>
      <c r="N48" s="85"/>
    </row>
    <row r="49" spans="1:14" ht="15" hidden="1" customHeight="1">
      <c r="A49" s="54"/>
      <c r="B49" s="84"/>
      <c r="C49" s="84">
        <f t="shared" si="16"/>
        <v>0</v>
      </c>
      <c r="D49" s="125">
        <f t="shared" si="9"/>
        <v>0</v>
      </c>
      <c r="E49" s="77">
        <f t="shared" si="17"/>
        <v>0</v>
      </c>
      <c r="F49" s="77">
        <f t="shared" si="18"/>
        <v>0</v>
      </c>
      <c r="G49" s="77">
        <f t="shared" si="19"/>
        <v>0</v>
      </c>
      <c r="H49" s="77">
        <f t="shared" si="20"/>
        <v>0</v>
      </c>
      <c r="I49" s="126">
        <f t="shared" si="21"/>
        <v>0</v>
      </c>
      <c r="J49" s="126">
        <f t="shared" si="22"/>
        <v>0</v>
      </c>
      <c r="L49" s="85"/>
      <c r="M49" s="85"/>
      <c r="N49" s="85"/>
    </row>
    <row r="50" spans="1:14" ht="15" hidden="1" customHeight="1">
      <c r="A50" s="54"/>
      <c r="B50" s="84"/>
      <c r="C50" s="84">
        <f t="shared" si="16"/>
        <v>0</v>
      </c>
      <c r="D50" s="125">
        <f t="shared" si="9"/>
        <v>0</v>
      </c>
      <c r="E50" s="77">
        <f t="shared" si="17"/>
        <v>0</v>
      </c>
      <c r="F50" s="77">
        <f t="shared" si="18"/>
        <v>0</v>
      </c>
      <c r="G50" s="77">
        <f t="shared" si="19"/>
        <v>0</v>
      </c>
      <c r="H50" s="77">
        <f t="shared" si="20"/>
        <v>0</v>
      </c>
      <c r="I50" s="126">
        <f t="shared" si="21"/>
        <v>0</v>
      </c>
      <c r="J50" s="126">
        <f t="shared" si="22"/>
        <v>0</v>
      </c>
      <c r="L50" s="85"/>
      <c r="M50" s="85"/>
      <c r="N50" s="85"/>
    </row>
    <row r="51" spans="1:14" ht="15" hidden="1" customHeight="1">
      <c r="A51" s="54"/>
      <c r="B51" s="84"/>
      <c r="C51" s="84">
        <f t="shared" si="16"/>
        <v>0</v>
      </c>
      <c r="D51" s="125">
        <f t="shared" si="9"/>
        <v>0</v>
      </c>
      <c r="E51" s="77">
        <f t="shared" si="17"/>
        <v>0</v>
      </c>
      <c r="F51" s="77">
        <f t="shared" si="18"/>
        <v>0</v>
      </c>
      <c r="G51" s="77">
        <f t="shared" si="19"/>
        <v>0</v>
      </c>
      <c r="H51" s="77">
        <f t="shared" si="20"/>
        <v>0</v>
      </c>
      <c r="I51" s="126">
        <f t="shared" si="21"/>
        <v>0</v>
      </c>
      <c r="J51" s="126">
        <f t="shared" si="22"/>
        <v>0</v>
      </c>
      <c r="L51" s="85"/>
      <c r="M51" s="85"/>
      <c r="N51" s="85"/>
    </row>
    <row r="52" spans="1:14" ht="15" hidden="1" customHeight="1">
      <c r="A52" s="54"/>
      <c r="B52" s="84"/>
      <c r="C52" s="84">
        <f t="shared" si="16"/>
        <v>0</v>
      </c>
      <c r="D52" s="125">
        <f t="shared" si="9"/>
        <v>0</v>
      </c>
      <c r="E52" s="77">
        <f t="shared" si="17"/>
        <v>0</v>
      </c>
      <c r="F52" s="77">
        <f t="shared" si="18"/>
        <v>0</v>
      </c>
      <c r="G52" s="77">
        <f t="shared" si="19"/>
        <v>0</v>
      </c>
      <c r="H52" s="77">
        <f t="shared" si="20"/>
        <v>0</v>
      </c>
      <c r="I52" s="126">
        <f t="shared" si="21"/>
        <v>0</v>
      </c>
      <c r="J52" s="126">
        <f t="shared" si="22"/>
        <v>0</v>
      </c>
      <c r="L52" s="85"/>
      <c r="M52" s="85"/>
      <c r="N52" s="85"/>
    </row>
    <row r="53" spans="1:14" ht="15" hidden="1" customHeight="1">
      <c r="A53" s="54"/>
      <c r="B53" s="84"/>
      <c r="C53" s="84">
        <f t="shared" si="16"/>
        <v>0</v>
      </c>
      <c r="D53" s="125">
        <f t="shared" si="9"/>
        <v>0</v>
      </c>
      <c r="E53" s="77">
        <f t="shared" si="17"/>
        <v>0</v>
      </c>
      <c r="F53" s="77">
        <f t="shared" si="18"/>
        <v>0</v>
      </c>
      <c r="G53" s="77">
        <f t="shared" si="19"/>
        <v>0</v>
      </c>
      <c r="H53" s="77">
        <f t="shared" si="20"/>
        <v>0</v>
      </c>
      <c r="I53" s="126">
        <f t="shared" si="21"/>
        <v>0</v>
      </c>
      <c r="J53" s="126">
        <f t="shared" si="22"/>
        <v>0</v>
      </c>
      <c r="L53" s="85"/>
      <c r="M53" s="85"/>
      <c r="N53" s="85"/>
    </row>
    <row r="54" spans="1:14" ht="15" hidden="1" customHeight="1">
      <c r="A54" s="54"/>
      <c r="B54" s="84"/>
      <c r="C54" s="84">
        <f t="shared" si="16"/>
        <v>0</v>
      </c>
      <c r="D54" s="125">
        <f t="shared" si="9"/>
        <v>0</v>
      </c>
      <c r="E54" s="77">
        <f t="shared" si="17"/>
        <v>0</v>
      </c>
      <c r="F54" s="77">
        <f t="shared" si="18"/>
        <v>0</v>
      </c>
      <c r="G54" s="77">
        <f t="shared" si="19"/>
        <v>0</v>
      </c>
      <c r="H54" s="77">
        <f t="shared" si="20"/>
        <v>0</v>
      </c>
      <c r="I54" s="126">
        <f t="shared" si="21"/>
        <v>0</v>
      </c>
      <c r="J54" s="126">
        <f t="shared" si="22"/>
        <v>0</v>
      </c>
      <c r="L54" s="85"/>
      <c r="M54" s="85"/>
      <c r="N54" s="85"/>
    </row>
    <row r="55" spans="1:14" ht="15" hidden="1" customHeight="1">
      <c r="A55" s="54"/>
      <c r="B55" s="84"/>
      <c r="C55" s="84">
        <f t="shared" si="16"/>
        <v>0</v>
      </c>
      <c r="D55" s="125">
        <f t="shared" si="9"/>
        <v>0</v>
      </c>
      <c r="E55" s="77">
        <f t="shared" si="17"/>
        <v>0</v>
      </c>
      <c r="F55" s="77">
        <f t="shared" si="18"/>
        <v>0</v>
      </c>
      <c r="G55" s="77">
        <f t="shared" si="19"/>
        <v>0</v>
      </c>
      <c r="H55" s="77">
        <f t="shared" si="20"/>
        <v>0</v>
      </c>
      <c r="I55" s="126">
        <f t="shared" si="21"/>
        <v>0</v>
      </c>
      <c r="J55" s="126">
        <f t="shared" si="22"/>
        <v>0</v>
      </c>
      <c r="L55" s="85"/>
      <c r="M55" s="85"/>
      <c r="N55" s="85"/>
    </row>
    <row r="56" spans="1:14" ht="15" hidden="1" customHeight="1">
      <c r="A56" s="54"/>
      <c r="B56" s="84"/>
      <c r="C56" s="84">
        <f t="shared" si="16"/>
        <v>0</v>
      </c>
      <c r="D56" s="125">
        <f t="shared" si="9"/>
        <v>0</v>
      </c>
      <c r="E56" s="77">
        <f t="shared" si="17"/>
        <v>0</v>
      </c>
      <c r="F56" s="77">
        <f t="shared" si="18"/>
        <v>0</v>
      </c>
      <c r="G56" s="77">
        <f t="shared" si="19"/>
        <v>0</v>
      </c>
      <c r="H56" s="77">
        <f t="shared" si="20"/>
        <v>0</v>
      </c>
      <c r="I56" s="126">
        <f t="shared" si="21"/>
        <v>0</v>
      </c>
      <c r="J56" s="126">
        <f t="shared" si="22"/>
        <v>0</v>
      </c>
      <c r="L56" s="85"/>
      <c r="M56" s="85"/>
      <c r="N56" s="85"/>
    </row>
    <row r="57" spans="1:14" ht="15" hidden="1" customHeight="1">
      <c r="A57" s="54"/>
      <c r="B57" s="84"/>
      <c r="C57" s="84">
        <f t="shared" si="16"/>
        <v>0</v>
      </c>
      <c r="D57" s="125">
        <f t="shared" si="9"/>
        <v>0</v>
      </c>
      <c r="E57" s="77">
        <f t="shared" si="17"/>
        <v>0</v>
      </c>
      <c r="F57" s="77">
        <f t="shared" si="18"/>
        <v>0</v>
      </c>
      <c r="G57" s="77">
        <f t="shared" si="19"/>
        <v>0</v>
      </c>
      <c r="H57" s="77">
        <f t="shared" si="20"/>
        <v>0</v>
      </c>
      <c r="I57" s="126">
        <f t="shared" si="21"/>
        <v>0</v>
      </c>
      <c r="J57" s="126">
        <f t="shared" si="22"/>
        <v>0</v>
      </c>
      <c r="L57" s="85"/>
      <c r="M57" s="85"/>
      <c r="N57" s="85"/>
    </row>
    <row r="58" spans="1:14" ht="15" hidden="1" customHeight="1">
      <c r="A58" s="54"/>
      <c r="B58" s="84"/>
      <c r="C58" s="84">
        <f t="shared" si="16"/>
        <v>0</v>
      </c>
      <c r="D58" s="125">
        <f t="shared" si="9"/>
        <v>0</v>
      </c>
      <c r="E58" s="77">
        <f t="shared" si="17"/>
        <v>0</v>
      </c>
      <c r="F58" s="77">
        <f t="shared" si="18"/>
        <v>0</v>
      </c>
      <c r="G58" s="77">
        <f t="shared" si="19"/>
        <v>0</v>
      </c>
      <c r="H58" s="77">
        <f t="shared" si="20"/>
        <v>0</v>
      </c>
      <c r="I58" s="126">
        <f t="shared" si="21"/>
        <v>0</v>
      </c>
      <c r="J58" s="126">
        <f t="shared" si="22"/>
        <v>0</v>
      </c>
      <c r="L58" s="85"/>
      <c r="M58" s="85"/>
      <c r="N58" s="85"/>
    </row>
    <row r="59" spans="1:14" ht="15" hidden="1" customHeight="1">
      <c r="A59" s="54"/>
      <c r="B59" s="84"/>
      <c r="C59" s="84">
        <f t="shared" si="16"/>
        <v>0</v>
      </c>
      <c r="D59" s="125">
        <f t="shared" si="9"/>
        <v>0</v>
      </c>
      <c r="E59" s="77">
        <f t="shared" si="17"/>
        <v>0</v>
      </c>
      <c r="F59" s="77">
        <f t="shared" si="18"/>
        <v>0</v>
      </c>
      <c r="G59" s="77">
        <f t="shared" si="19"/>
        <v>0</v>
      </c>
      <c r="H59" s="77">
        <f t="shared" si="20"/>
        <v>0</v>
      </c>
      <c r="I59" s="126">
        <f t="shared" si="21"/>
        <v>0</v>
      </c>
      <c r="J59" s="126">
        <f t="shared" si="22"/>
        <v>0</v>
      </c>
      <c r="L59" s="85"/>
      <c r="M59" s="85"/>
      <c r="N59" s="85"/>
    </row>
    <row r="60" spans="1:14" ht="15" hidden="1" customHeight="1">
      <c r="A60" s="54"/>
      <c r="B60" s="84"/>
      <c r="C60" s="84">
        <f t="shared" si="16"/>
        <v>0</v>
      </c>
      <c r="D60" s="125">
        <f t="shared" si="9"/>
        <v>0</v>
      </c>
      <c r="E60" s="77">
        <f t="shared" si="17"/>
        <v>0</v>
      </c>
      <c r="F60" s="77">
        <f t="shared" si="18"/>
        <v>0</v>
      </c>
      <c r="G60" s="77">
        <f t="shared" si="19"/>
        <v>0</v>
      </c>
      <c r="H60" s="77">
        <f t="shared" si="20"/>
        <v>0</v>
      </c>
      <c r="I60" s="126">
        <f t="shared" si="21"/>
        <v>0</v>
      </c>
      <c r="J60" s="126">
        <f t="shared" si="22"/>
        <v>0</v>
      </c>
      <c r="L60" s="85"/>
      <c r="M60" s="85"/>
      <c r="N60" s="85"/>
    </row>
    <row r="61" spans="1:14" ht="15" hidden="1" customHeight="1">
      <c r="A61" s="54"/>
      <c r="B61" s="84"/>
      <c r="C61" s="84">
        <f t="shared" si="16"/>
        <v>0</v>
      </c>
      <c r="D61" s="125">
        <f t="shared" si="9"/>
        <v>0</v>
      </c>
      <c r="E61" s="77">
        <f t="shared" si="17"/>
        <v>0</v>
      </c>
      <c r="F61" s="77">
        <f t="shared" si="18"/>
        <v>0</v>
      </c>
      <c r="G61" s="77">
        <f t="shared" si="19"/>
        <v>0</v>
      </c>
      <c r="H61" s="77">
        <f t="shared" si="20"/>
        <v>0</v>
      </c>
      <c r="I61" s="126">
        <f t="shared" si="21"/>
        <v>0</v>
      </c>
      <c r="J61" s="126">
        <f t="shared" si="22"/>
        <v>0</v>
      </c>
      <c r="L61" s="85"/>
      <c r="M61" s="85"/>
      <c r="N61" s="85"/>
    </row>
    <row r="62" spans="1:14" ht="15" hidden="1" customHeight="1">
      <c r="A62" s="54"/>
      <c r="B62" s="84"/>
      <c r="C62" s="84">
        <f t="shared" si="16"/>
        <v>0</v>
      </c>
      <c r="D62" s="125">
        <f t="shared" si="9"/>
        <v>0</v>
      </c>
      <c r="E62" s="77">
        <f t="shared" si="17"/>
        <v>0</v>
      </c>
      <c r="F62" s="77">
        <f t="shared" si="18"/>
        <v>0</v>
      </c>
      <c r="G62" s="77">
        <f t="shared" si="19"/>
        <v>0</v>
      </c>
      <c r="H62" s="77">
        <f t="shared" si="20"/>
        <v>0</v>
      </c>
      <c r="I62" s="126">
        <f t="shared" si="21"/>
        <v>0</v>
      </c>
      <c r="J62" s="126">
        <f t="shared" si="22"/>
        <v>0</v>
      </c>
      <c r="L62" s="85"/>
      <c r="M62" s="85"/>
      <c r="N62" s="85"/>
    </row>
    <row r="63" spans="1:14" ht="15" hidden="1" customHeight="1">
      <c r="A63" s="54"/>
      <c r="B63" s="84"/>
      <c r="C63" s="84">
        <f t="shared" si="16"/>
        <v>0</v>
      </c>
      <c r="D63" s="125">
        <f t="shared" si="9"/>
        <v>0</v>
      </c>
      <c r="E63" s="77">
        <f t="shared" si="17"/>
        <v>0</v>
      </c>
      <c r="F63" s="77">
        <f t="shared" si="18"/>
        <v>0</v>
      </c>
      <c r="G63" s="77">
        <f t="shared" si="19"/>
        <v>0</v>
      </c>
      <c r="H63" s="77">
        <f t="shared" si="20"/>
        <v>0</v>
      </c>
      <c r="I63" s="126">
        <f t="shared" si="21"/>
        <v>0</v>
      </c>
      <c r="J63" s="126">
        <f t="shared" si="22"/>
        <v>0</v>
      </c>
      <c r="L63" s="85"/>
      <c r="M63" s="85"/>
      <c r="N63" s="85"/>
    </row>
    <row r="64" spans="1:14" ht="15" hidden="1" customHeight="1">
      <c r="A64" s="54"/>
      <c r="B64" s="84"/>
      <c r="C64" s="84">
        <f t="shared" si="16"/>
        <v>0</v>
      </c>
      <c r="D64" s="125">
        <f t="shared" si="9"/>
        <v>0</v>
      </c>
      <c r="E64" s="77">
        <f t="shared" si="17"/>
        <v>0</v>
      </c>
      <c r="F64" s="77">
        <f t="shared" si="18"/>
        <v>0</v>
      </c>
      <c r="G64" s="77">
        <f t="shared" si="19"/>
        <v>0</v>
      </c>
      <c r="H64" s="77">
        <f t="shared" si="20"/>
        <v>0</v>
      </c>
      <c r="I64" s="126">
        <f t="shared" si="21"/>
        <v>0</v>
      </c>
      <c r="J64" s="126">
        <f t="shared" si="22"/>
        <v>0</v>
      </c>
      <c r="L64" s="85"/>
      <c r="M64" s="85"/>
      <c r="N64" s="85"/>
    </row>
    <row r="65" spans="1:14" ht="15" hidden="1" customHeight="1">
      <c r="A65" s="54"/>
      <c r="B65" s="84"/>
      <c r="C65" s="84">
        <f t="shared" si="16"/>
        <v>0</v>
      </c>
      <c r="D65" s="125">
        <f t="shared" si="9"/>
        <v>0</v>
      </c>
      <c r="E65" s="77">
        <f t="shared" si="17"/>
        <v>0</v>
      </c>
      <c r="F65" s="77">
        <f t="shared" si="18"/>
        <v>0</v>
      </c>
      <c r="G65" s="77">
        <f t="shared" si="19"/>
        <v>0</v>
      </c>
      <c r="H65" s="77">
        <f t="shared" si="20"/>
        <v>0</v>
      </c>
      <c r="I65" s="126">
        <f t="shared" si="21"/>
        <v>0</v>
      </c>
      <c r="J65" s="126">
        <f t="shared" si="22"/>
        <v>0</v>
      </c>
      <c r="L65" s="85"/>
      <c r="M65" s="85"/>
      <c r="N65" s="85"/>
    </row>
    <row r="66" spans="1:14" ht="15" hidden="1" customHeight="1">
      <c r="A66" s="54"/>
      <c r="B66" s="84"/>
      <c r="C66" s="84">
        <f t="shared" si="16"/>
        <v>0</v>
      </c>
      <c r="D66" s="125">
        <f t="shared" si="9"/>
        <v>0</v>
      </c>
      <c r="E66" s="77">
        <f t="shared" si="17"/>
        <v>0</v>
      </c>
      <c r="F66" s="77">
        <f t="shared" si="18"/>
        <v>0</v>
      </c>
      <c r="G66" s="77">
        <f t="shared" si="19"/>
        <v>0</v>
      </c>
      <c r="H66" s="77">
        <f t="shared" si="20"/>
        <v>0</v>
      </c>
      <c r="I66" s="126">
        <f t="shared" si="21"/>
        <v>0</v>
      </c>
      <c r="J66" s="126">
        <f t="shared" si="22"/>
        <v>0</v>
      </c>
      <c r="L66" s="85"/>
      <c r="M66" s="85"/>
      <c r="N66" s="85"/>
    </row>
    <row r="67" spans="1:14" ht="15" hidden="1" customHeight="1">
      <c r="A67" s="54"/>
      <c r="B67" s="84"/>
      <c r="C67" s="84">
        <f t="shared" si="16"/>
        <v>0</v>
      </c>
      <c r="D67" s="125">
        <f t="shared" si="9"/>
        <v>0</v>
      </c>
      <c r="E67" s="77">
        <f t="shared" si="17"/>
        <v>0</v>
      </c>
      <c r="F67" s="77">
        <f t="shared" si="18"/>
        <v>0</v>
      </c>
      <c r="G67" s="77">
        <f t="shared" si="19"/>
        <v>0</v>
      </c>
      <c r="H67" s="77">
        <f t="shared" si="20"/>
        <v>0</v>
      </c>
      <c r="I67" s="126">
        <f t="shared" si="21"/>
        <v>0</v>
      </c>
      <c r="J67" s="126">
        <f t="shared" si="22"/>
        <v>0</v>
      </c>
      <c r="L67" s="85"/>
      <c r="M67" s="85"/>
      <c r="N67" s="85"/>
    </row>
    <row r="68" spans="1:14" ht="15" hidden="1" customHeight="1">
      <c r="A68" s="54"/>
      <c r="B68" s="84"/>
      <c r="C68" s="84">
        <f t="shared" si="16"/>
        <v>0</v>
      </c>
      <c r="D68" s="125">
        <f t="shared" si="9"/>
        <v>0</v>
      </c>
      <c r="E68" s="77">
        <f t="shared" si="17"/>
        <v>0</v>
      </c>
      <c r="F68" s="77">
        <f t="shared" si="18"/>
        <v>0</v>
      </c>
      <c r="G68" s="77">
        <f t="shared" si="19"/>
        <v>0</v>
      </c>
      <c r="H68" s="77">
        <f t="shared" si="20"/>
        <v>0</v>
      </c>
      <c r="I68" s="126">
        <f t="shared" si="21"/>
        <v>0</v>
      </c>
      <c r="J68" s="126">
        <f t="shared" si="22"/>
        <v>0</v>
      </c>
      <c r="L68" s="85"/>
      <c r="M68" s="85"/>
      <c r="N68" s="85"/>
    </row>
    <row r="69" spans="1:14" ht="15" hidden="1" customHeight="1">
      <c r="A69" s="54"/>
      <c r="B69" s="84"/>
      <c r="C69" s="84">
        <f t="shared" si="16"/>
        <v>0</v>
      </c>
      <c r="D69" s="125">
        <f t="shared" si="9"/>
        <v>0</v>
      </c>
      <c r="E69" s="77">
        <f t="shared" si="17"/>
        <v>0</v>
      </c>
      <c r="F69" s="77">
        <f t="shared" si="18"/>
        <v>0</v>
      </c>
      <c r="G69" s="77">
        <f t="shared" si="19"/>
        <v>0</v>
      </c>
      <c r="H69" s="77">
        <f t="shared" si="20"/>
        <v>0</v>
      </c>
      <c r="I69" s="126">
        <f t="shared" si="21"/>
        <v>0</v>
      </c>
      <c r="J69" s="126">
        <f t="shared" si="22"/>
        <v>0</v>
      </c>
      <c r="L69" s="85"/>
      <c r="M69" s="85"/>
      <c r="N69" s="85"/>
    </row>
    <row r="70" spans="1:14" ht="15" hidden="1" customHeight="1">
      <c r="A70" s="54"/>
      <c r="B70" s="84"/>
      <c r="C70" s="84">
        <f t="shared" ref="C70:C84" si="23">SUM(E70:K70)</f>
        <v>0</v>
      </c>
      <c r="D70" s="125">
        <f t="shared" si="9"/>
        <v>0</v>
      </c>
      <c r="E70" s="77">
        <f t="shared" ref="E70:E84" si="24">IFERROR(VLOOKUP(B70,$B$93:$C$134,2,FALSE),0)</f>
        <v>0</v>
      </c>
      <c r="F70" s="77">
        <f t="shared" ref="F70:F84" si="25">IFERROR(VLOOKUP(B70,$F$93:$G$134,2,FALSE),0)</f>
        <v>0</v>
      </c>
      <c r="G70" s="77">
        <f t="shared" ref="G70:G84" si="26">IFERROR(VLOOKUP(B70,$J$93:$K$134,2,FALSE),0)</f>
        <v>0</v>
      </c>
      <c r="H70" s="77">
        <f t="shared" ref="H70:H84" si="27">IFERROR(VLOOKUP(B70,$N$93:$O$134,2,FALSE),0)</f>
        <v>0</v>
      </c>
      <c r="I70" s="126">
        <f t="shared" ref="I70:I84" si="28">IFERROR(VLOOKUP(B70,$R$93:$S$134,2,FALSE),0)</f>
        <v>0</v>
      </c>
      <c r="J70" s="126">
        <f t="shared" ref="J70:J84" si="29">IFERROR(VLOOKUP(B70,$V$93:$W$134,2,FALSE),0)</f>
        <v>0</v>
      </c>
      <c r="L70" s="85"/>
      <c r="M70" s="85"/>
      <c r="N70" s="85"/>
    </row>
    <row r="71" spans="1:14" ht="15" hidden="1" customHeight="1">
      <c r="A71" s="54"/>
      <c r="B71" s="84"/>
      <c r="C71" s="84">
        <f t="shared" si="23"/>
        <v>0</v>
      </c>
      <c r="D71" s="125">
        <f t="shared" ref="D71:D84" si="30">SUM(E71:J71)-MIN(E71:I71)</f>
        <v>0</v>
      </c>
      <c r="E71" s="77">
        <f t="shared" si="24"/>
        <v>0</v>
      </c>
      <c r="F71" s="77">
        <f t="shared" si="25"/>
        <v>0</v>
      </c>
      <c r="G71" s="77">
        <f t="shared" si="26"/>
        <v>0</v>
      </c>
      <c r="H71" s="77">
        <f t="shared" si="27"/>
        <v>0</v>
      </c>
      <c r="I71" s="126">
        <f t="shared" si="28"/>
        <v>0</v>
      </c>
      <c r="J71" s="126">
        <f t="shared" si="29"/>
        <v>0</v>
      </c>
      <c r="L71" s="85"/>
      <c r="M71" s="85"/>
      <c r="N71" s="85"/>
    </row>
    <row r="72" spans="1:14" ht="15" hidden="1" customHeight="1">
      <c r="A72" s="54"/>
      <c r="B72" s="84"/>
      <c r="C72" s="84">
        <f t="shared" si="23"/>
        <v>0</v>
      </c>
      <c r="D72" s="125">
        <f t="shared" si="30"/>
        <v>0</v>
      </c>
      <c r="E72" s="77">
        <f t="shared" si="24"/>
        <v>0</v>
      </c>
      <c r="F72" s="77">
        <f t="shared" si="25"/>
        <v>0</v>
      </c>
      <c r="G72" s="77">
        <f t="shared" si="26"/>
        <v>0</v>
      </c>
      <c r="H72" s="77">
        <f t="shared" si="27"/>
        <v>0</v>
      </c>
      <c r="I72" s="126">
        <f t="shared" si="28"/>
        <v>0</v>
      </c>
      <c r="J72" s="126">
        <f t="shared" si="29"/>
        <v>0</v>
      </c>
      <c r="L72" s="85"/>
      <c r="M72" s="85"/>
      <c r="N72" s="85"/>
    </row>
    <row r="73" spans="1:14" ht="15" hidden="1" customHeight="1">
      <c r="A73" s="54"/>
      <c r="B73" s="84"/>
      <c r="C73" s="84">
        <f t="shared" si="23"/>
        <v>0</v>
      </c>
      <c r="D73" s="125">
        <f t="shared" si="30"/>
        <v>0</v>
      </c>
      <c r="E73" s="77">
        <f t="shared" si="24"/>
        <v>0</v>
      </c>
      <c r="F73" s="77">
        <f t="shared" si="25"/>
        <v>0</v>
      </c>
      <c r="G73" s="77">
        <f t="shared" si="26"/>
        <v>0</v>
      </c>
      <c r="H73" s="77">
        <f t="shared" si="27"/>
        <v>0</v>
      </c>
      <c r="I73" s="126">
        <f t="shared" si="28"/>
        <v>0</v>
      </c>
      <c r="J73" s="126">
        <f t="shared" si="29"/>
        <v>0</v>
      </c>
      <c r="L73" s="85"/>
      <c r="M73" s="85"/>
      <c r="N73" s="85"/>
    </row>
    <row r="74" spans="1:14" ht="15" hidden="1" customHeight="1">
      <c r="A74" s="54"/>
      <c r="B74" s="84"/>
      <c r="C74" s="84">
        <f t="shared" si="23"/>
        <v>0</v>
      </c>
      <c r="D74" s="125">
        <f t="shared" si="30"/>
        <v>0</v>
      </c>
      <c r="E74" s="77">
        <f t="shared" si="24"/>
        <v>0</v>
      </c>
      <c r="F74" s="77">
        <f t="shared" si="25"/>
        <v>0</v>
      </c>
      <c r="G74" s="77">
        <f t="shared" si="26"/>
        <v>0</v>
      </c>
      <c r="H74" s="77">
        <f t="shared" si="27"/>
        <v>0</v>
      </c>
      <c r="I74" s="126">
        <f t="shared" si="28"/>
        <v>0</v>
      </c>
      <c r="J74" s="126">
        <f t="shared" si="29"/>
        <v>0</v>
      </c>
      <c r="L74" s="85"/>
      <c r="M74" s="85"/>
      <c r="N74" s="85"/>
    </row>
    <row r="75" spans="1:14" ht="15" hidden="1" customHeight="1">
      <c r="A75" s="54"/>
      <c r="B75" s="84"/>
      <c r="C75" s="84">
        <f t="shared" si="23"/>
        <v>0</v>
      </c>
      <c r="D75" s="125">
        <f t="shared" si="30"/>
        <v>0</v>
      </c>
      <c r="E75" s="77">
        <f t="shared" si="24"/>
        <v>0</v>
      </c>
      <c r="F75" s="77">
        <f t="shared" si="25"/>
        <v>0</v>
      </c>
      <c r="G75" s="77">
        <f t="shared" si="26"/>
        <v>0</v>
      </c>
      <c r="H75" s="77">
        <f t="shared" si="27"/>
        <v>0</v>
      </c>
      <c r="I75" s="126">
        <f t="shared" si="28"/>
        <v>0</v>
      </c>
      <c r="J75" s="126">
        <f t="shared" si="29"/>
        <v>0</v>
      </c>
      <c r="L75" s="85"/>
      <c r="M75" s="85"/>
      <c r="N75" s="85"/>
    </row>
    <row r="76" spans="1:14" ht="15" hidden="1" customHeight="1">
      <c r="A76" s="54"/>
      <c r="B76" s="84"/>
      <c r="C76" s="84">
        <f t="shared" si="23"/>
        <v>0</v>
      </c>
      <c r="D76" s="125">
        <f t="shared" si="30"/>
        <v>0</v>
      </c>
      <c r="E76" s="77">
        <f t="shared" si="24"/>
        <v>0</v>
      </c>
      <c r="F76" s="77">
        <f t="shared" si="25"/>
        <v>0</v>
      </c>
      <c r="G76" s="77">
        <f t="shared" si="26"/>
        <v>0</v>
      </c>
      <c r="H76" s="77">
        <f t="shared" si="27"/>
        <v>0</v>
      </c>
      <c r="I76" s="126">
        <f t="shared" si="28"/>
        <v>0</v>
      </c>
      <c r="J76" s="126">
        <f t="shared" si="29"/>
        <v>0</v>
      </c>
      <c r="L76" s="85"/>
      <c r="M76" s="85"/>
      <c r="N76" s="85"/>
    </row>
    <row r="77" spans="1:14" ht="15" hidden="1" customHeight="1">
      <c r="A77" s="54"/>
      <c r="B77" s="84"/>
      <c r="C77" s="84">
        <f t="shared" si="23"/>
        <v>0</v>
      </c>
      <c r="D77" s="125">
        <f t="shared" si="30"/>
        <v>0</v>
      </c>
      <c r="E77" s="77">
        <f t="shared" si="24"/>
        <v>0</v>
      </c>
      <c r="F77" s="77">
        <f t="shared" si="25"/>
        <v>0</v>
      </c>
      <c r="G77" s="77">
        <f t="shared" si="26"/>
        <v>0</v>
      </c>
      <c r="H77" s="77">
        <f t="shared" si="27"/>
        <v>0</v>
      </c>
      <c r="I77" s="126">
        <f t="shared" si="28"/>
        <v>0</v>
      </c>
      <c r="J77" s="126">
        <f t="shared" si="29"/>
        <v>0</v>
      </c>
      <c r="L77" s="85"/>
      <c r="M77" s="85"/>
      <c r="N77" s="85"/>
    </row>
    <row r="78" spans="1:14" ht="15" hidden="1" customHeight="1">
      <c r="A78" s="54"/>
      <c r="B78" s="84"/>
      <c r="C78" s="84">
        <f t="shared" si="23"/>
        <v>0</v>
      </c>
      <c r="D78" s="125">
        <f t="shared" si="30"/>
        <v>0</v>
      </c>
      <c r="E78" s="77">
        <f t="shared" si="24"/>
        <v>0</v>
      </c>
      <c r="F78" s="77">
        <f t="shared" si="25"/>
        <v>0</v>
      </c>
      <c r="G78" s="77">
        <f t="shared" si="26"/>
        <v>0</v>
      </c>
      <c r="H78" s="77">
        <f t="shared" si="27"/>
        <v>0</v>
      </c>
      <c r="I78" s="126">
        <f t="shared" si="28"/>
        <v>0</v>
      </c>
      <c r="J78" s="126">
        <f t="shared" si="29"/>
        <v>0</v>
      </c>
      <c r="L78" s="85"/>
      <c r="M78" s="85"/>
      <c r="N78" s="85"/>
    </row>
    <row r="79" spans="1:14" ht="15" hidden="1" customHeight="1">
      <c r="A79" s="54"/>
      <c r="B79" s="84"/>
      <c r="C79" s="84">
        <f t="shared" si="23"/>
        <v>0</v>
      </c>
      <c r="D79" s="125">
        <f t="shared" si="30"/>
        <v>0</v>
      </c>
      <c r="E79" s="77">
        <f t="shared" si="24"/>
        <v>0</v>
      </c>
      <c r="F79" s="77">
        <f t="shared" si="25"/>
        <v>0</v>
      </c>
      <c r="G79" s="77">
        <f t="shared" si="26"/>
        <v>0</v>
      </c>
      <c r="H79" s="77">
        <f t="shared" si="27"/>
        <v>0</v>
      </c>
      <c r="I79" s="126">
        <f t="shared" si="28"/>
        <v>0</v>
      </c>
      <c r="J79" s="126">
        <f t="shared" si="29"/>
        <v>0</v>
      </c>
      <c r="L79" s="85"/>
      <c r="M79" s="85"/>
      <c r="N79" s="85"/>
    </row>
    <row r="80" spans="1:14" ht="15" hidden="1" customHeight="1">
      <c r="A80" s="54"/>
      <c r="B80" s="84"/>
      <c r="C80" s="84">
        <f t="shared" si="23"/>
        <v>0</v>
      </c>
      <c r="D80" s="125">
        <f t="shared" si="30"/>
        <v>0</v>
      </c>
      <c r="E80" s="77">
        <f t="shared" si="24"/>
        <v>0</v>
      </c>
      <c r="F80" s="77">
        <f t="shared" si="25"/>
        <v>0</v>
      </c>
      <c r="G80" s="77">
        <f t="shared" si="26"/>
        <v>0</v>
      </c>
      <c r="H80" s="77">
        <f t="shared" si="27"/>
        <v>0</v>
      </c>
      <c r="I80" s="126">
        <f t="shared" si="28"/>
        <v>0</v>
      </c>
      <c r="J80" s="126">
        <f t="shared" si="29"/>
        <v>0</v>
      </c>
      <c r="L80" s="85"/>
      <c r="M80" s="85"/>
      <c r="N80" s="85"/>
    </row>
    <row r="81" spans="1:24" ht="15" hidden="1" customHeight="1">
      <c r="A81" s="54"/>
      <c r="B81" s="84"/>
      <c r="C81" s="84">
        <f t="shared" si="23"/>
        <v>0</v>
      </c>
      <c r="D81" s="125">
        <f t="shared" si="30"/>
        <v>0</v>
      </c>
      <c r="E81" s="77">
        <f t="shared" si="24"/>
        <v>0</v>
      </c>
      <c r="F81" s="77">
        <f t="shared" si="25"/>
        <v>0</v>
      </c>
      <c r="G81" s="77">
        <f t="shared" si="26"/>
        <v>0</v>
      </c>
      <c r="H81" s="77">
        <f t="shared" si="27"/>
        <v>0</v>
      </c>
      <c r="I81" s="126">
        <f t="shared" si="28"/>
        <v>0</v>
      </c>
      <c r="J81" s="126">
        <f t="shared" si="29"/>
        <v>0</v>
      </c>
      <c r="L81" s="85"/>
      <c r="M81" s="85"/>
      <c r="N81" s="85"/>
    </row>
    <row r="82" spans="1:24" ht="15" hidden="1" customHeight="1">
      <c r="A82" s="54"/>
      <c r="B82" s="84"/>
      <c r="C82" s="84">
        <f t="shared" si="23"/>
        <v>0</v>
      </c>
      <c r="D82" s="125">
        <f t="shared" si="30"/>
        <v>0</v>
      </c>
      <c r="E82" s="77">
        <f t="shared" si="24"/>
        <v>0</v>
      </c>
      <c r="F82" s="77">
        <f t="shared" si="25"/>
        <v>0</v>
      </c>
      <c r="G82" s="77">
        <f t="shared" si="26"/>
        <v>0</v>
      </c>
      <c r="H82" s="77">
        <f t="shared" si="27"/>
        <v>0</v>
      </c>
      <c r="I82" s="126">
        <f t="shared" si="28"/>
        <v>0</v>
      </c>
      <c r="J82" s="126">
        <f t="shared" si="29"/>
        <v>0</v>
      </c>
      <c r="L82" s="85"/>
      <c r="M82" s="85"/>
      <c r="N82" s="85"/>
    </row>
    <row r="83" spans="1:24" ht="15" hidden="1" customHeight="1">
      <c r="A83" s="54"/>
      <c r="B83" s="84"/>
      <c r="C83" s="84">
        <f t="shared" si="23"/>
        <v>0</v>
      </c>
      <c r="D83" s="125">
        <f t="shared" si="30"/>
        <v>0</v>
      </c>
      <c r="E83" s="77">
        <f t="shared" si="24"/>
        <v>0</v>
      </c>
      <c r="F83" s="77">
        <f t="shared" si="25"/>
        <v>0</v>
      </c>
      <c r="G83" s="77">
        <f t="shared" si="26"/>
        <v>0</v>
      </c>
      <c r="H83" s="77">
        <f t="shared" si="27"/>
        <v>0</v>
      </c>
      <c r="I83" s="126">
        <f t="shared" si="28"/>
        <v>0</v>
      </c>
      <c r="J83" s="126">
        <f t="shared" si="29"/>
        <v>0</v>
      </c>
      <c r="L83" s="85"/>
      <c r="M83" s="85"/>
      <c r="N83" s="85"/>
    </row>
    <row r="84" spans="1:24" ht="15" hidden="1" customHeight="1">
      <c r="A84" s="54"/>
      <c r="B84" s="84"/>
      <c r="C84" s="84">
        <f t="shared" si="23"/>
        <v>0</v>
      </c>
      <c r="D84" s="125">
        <f t="shared" si="30"/>
        <v>0</v>
      </c>
      <c r="E84" s="77">
        <f t="shared" si="24"/>
        <v>0</v>
      </c>
      <c r="F84" s="77">
        <f t="shared" si="25"/>
        <v>0</v>
      </c>
      <c r="G84" s="77">
        <f t="shared" si="26"/>
        <v>0</v>
      </c>
      <c r="H84" s="77">
        <f t="shared" si="27"/>
        <v>0</v>
      </c>
      <c r="I84" s="126">
        <f t="shared" si="28"/>
        <v>0</v>
      </c>
      <c r="J84" s="126">
        <f t="shared" si="29"/>
        <v>0</v>
      </c>
      <c r="L84" s="85"/>
      <c r="M84" s="85"/>
      <c r="N84" s="85"/>
    </row>
    <row r="88" spans="1:24" ht="13.5" thickBot="1"/>
    <row r="89" spans="1:24">
      <c r="A89" s="208" t="s">
        <v>65</v>
      </c>
      <c r="B89" s="209"/>
      <c r="C89" s="209"/>
      <c r="D89" s="210"/>
      <c r="E89" s="211" t="s">
        <v>66</v>
      </c>
      <c r="F89" s="212"/>
      <c r="G89" s="212"/>
      <c r="H89" s="213"/>
      <c r="I89" s="211" t="s">
        <v>45</v>
      </c>
      <c r="J89" s="212"/>
      <c r="K89" s="212"/>
      <c r="L89" s="213"/>
      <c r="M89" s="204" t="s">
        <v>67</v>
      </c>
      <c r="N89" s="205"/>
      <c r="O89" s="205"/>
      <c r="P89" s="206"/>
      <c r="Q89" s="204" t="s">
        <v>68</v>
      </c>
      <c r="R89" s="205"/>
      <c r="S89" s="205"/>
      <c r="T89" s="206"/>
      <c r="U89" s="204" t="s">
        <v>185</v>
      </c>
      <c r="V89" s="205"/>
      <c r="W89" s="205"/>
      <c r="X89" s="206"/>
    </row>
    <row r="90" spans="1:24">
      <c r="A90" s="127"/>
      <c r="B90" s="122"/>
      <c r="E90" s="101"/>
      <c r="H90" s="100"/>
      <c r="I90" s="101"/>
      <c r="L90" s="100"/>
      <c r="M90" s="101"/>
      <c r="P90" s="128"/>
      <c r="Q90" s="88"/>
      <c r="T90" s="128"/>
      <c r="U90" s="88"/>
      <c r="X90" s="128"/>
    </row>
    <row r="91" spans="1:24">
      <c r="A91" s="88" t="s">
        <v>70</v>
      </c>
      <c r="B91" s="85" t="s">
        <v>69</v>
      </c>
      <c r="C91" s="99" t="s">
        <v>71</v>
      </c>
      <c r="D91" s="100" t="s">
        <v>73</v>
      </c>
      <c r="E91" s="101" t="s">
        <v>70</v>
      </c>
      <c r="F91" s="99" t="s">
        <v>69</v>
      </c>
      <c r="G91" s="99" t="s">
        <v>71</v>
      </c>
      <c r="H91" s="100" t="s">
        <v>73</v>
      </c>
      <c r="I91" s="101" t="s">
        <v>70</v>
      </c>
      <c r="J91" s="99" t="s">
        <v>69</v>
      </c>
      <c r="K91" s="99" t="s">
        <v>71</v>
      </c>
      <c r="L91" s="100" t="s">
        <v>73</v>
      </c>
      <c r="M91" s="101" t="s">
        <v>70</v>
      </c>
      <c r="N91" s="99"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11</v>
      </c>
      <c r="D92" s="100"/>
      <c r="E92" s="101"/>
      <c r="F92" s="102">
        <f>COUNTA(F93:F136)</f>
        <v>12</v>
      </c>
      <c r="H92" s="100"/>
      <c r="I92" s="101"/>
      <c r="J92" s="102">
        <f>COUNTA(J93:J136)</f>
        <v>13</v>
      </c>
      <c r="L92" s="100"/>
      <c r="M92" s="101"/>
      <c r="N92" s="102">
        <f>COUNTA(N93:N136)</f>
        <v>12</v>
      </c>
      <c r="O92" s="122"/>
      <c r="P92" s="128"/>
      <c r="Q92" s="127"/>
      <c r="R92" s="90">
        <f>COUNTA(R93:R136)</f>
        <v>10</v>
      </c>
      <c r="S92" s="122"/>
      <c r="T92" s="128"/>
      <c r="U92" s="127"/>
      <c r="V92" s="90">
        <f>COUNTA(V93:V136)</f>
        <v>0</v>
      </c>
      <c r="W92" s="122"/>
      <c r="X92" s="128"/>
    </row>
    <row r="93" spans="1:24">
      <c r="A93" s="88">
        <v>1</v>
      </c>
      <c r="B93" s="85" t="s">
        <v>1020</v>
      </c>
      <c r="C93" s="99">
        <f>VLOOKUP(B92,'POINTS SCORE'!$B$8:$AK$37,2,FALSE)</f>
        <v>39</v>
      </c>
      <c r="D93" s="99">
        <f>VLOOKUP(B92,'POINTS SCORE'!$B$37:$AK$78,2,FALSE)</f>
        <v>40</v>
      </c>
      <c r="E93" s="101">
        <v>1</v>
      </c>
      <c r="F93" s="85" t="s">
        <v>1021</v>
      </c>
      <c r="G93" s="94">
        <f>VLOOKUP(F92,'POINTS SCORE'!$B$8:$AK$37,2,FALSE)</f>
        <v>39</v>
      </c>
      <c r="H93" s="94">
        <f>VLOOKUP(F92,'POINTS SCORE'!$B$37:$AK$78,2,FALSE)</f>
        <v>40</v>
      </c>
      <c r="I93" s="101">
        <v>1</v>
      </c>
      <c r="J93" s="85" t="s">
        <v>1179</v>
      </c>
      <c r="K93" s="94">
        <v>0</v>
      </c>
      <c r="L93" s="94">
        <v>0</v>
      </c>
      <c r="M93" s="101">
        <v>1</v>
      </c>
      <c r="N93" s="85" t="s">
        <v>1021</v>
      </c>
      <c r="O93" s="94">
        <f>VLOOKUP(N92,'POINTS SCORE'!$B$8:$AK$37,2,FALSE)</f>
        <v>39</v>
      </c>
      <c r="P93" s="94">
        <f>VLOOKUP(N92,'POINTS SCORE'!$B$37:$AK$78,2,FALSE)</f>
        <v>40</v>
      </c>
      <c r="Q93" s="88">
        <v>1</v>
      </c>
      <c r="R93" s="85" t="s">
        <v>1021</v>
      </c>
      <c r="S93" s="94">
        <f>VLOOKUP(R92,'POINTS SCORE'!$B$8:$AK$37,2,FALSE)</f>
        <v>38</v>
      </c>
      <c r="T93" s="85">
        <f>VLOOKUP(R92,'POINTS SCORE'!$B$37:$AK$78,2,FALSE)</f>
        <v>40</v>
      </c>
      <c r="U93" s="88">
        <v>1</v>
      </c>
      <c r="W93" s="94" t="e">
        <f>VLOOKUP(V92,'POINTS SCORE'!$B$8:$AK$37,2,FALSE)</f>
        <v>#N/A</v>
      </c>
      <c r="X93" s="89" t="e">
        <f>VLOOKUP(V92,'POINTS SCORE'!$B$37:$AK$78,2,FALSE)</f>
        <v>#N/A</v>
      </c>
    </row>
    <row r="94" spans="1:24">
      <c r="A94" s="88">
        <v>2</v>
      </c>
      <c r="B94" s="85" t="s">
        <v>1021</v>
      </c>
      <c r="C94" s="94">
        <f>VLOOKUP(B92,'POINTS SCORE'!$B$8:$AK$37,3,FALSE)</f>
        <v>35</v>
      </c>
      <c r="D94" s="94">
        <f>VLOOKUP(B92,'POINTS SCORE'!$B$37:$AK$78,3,FALSE)</f>
        <v>39</v>
      </c>
      <c r="E94" s="101">
        <v>2</v>
      </c>
      <c r="F94" s="85" t="s">
        <v>1022</v>
      </c>
      <c r="G94" s="94">
        <f>VLOOKUP(F92,'POINTS SCORE'!$B$8:$AK$37,3,FALSE)</f>
        <v>36</v>
      </c>
      <c r="H94" s="94">
        <f>VLOOKUP(F92,'POINTS SCORE'!$B$37:$AK$78,3,FALSE)</f>
        <v>39</v>
      </c>
      <c r="I94" s="101">
        <v>2</v>
      </c>
      <c r="J94" s="85" t="s">
        <v>1021</v>
      </c>
      <c r="K94" s="94">
        <f>VLOOKUP(J92,'POINTS SCORE'!$B$8:$AK$37,3,FALSE)</f>
        <v>36</v>
      </c>
      <c r="L94" s="94">
        <f>VLOOKUP(J92,'POINTS SCORE'!$B$37:$AK$78,3,FALSE)</f>
        <v>39</v>
      </c>
      <c r="M94" s="101">
        <v>2</v>
      </c>
      <c r="N94" s="85" t="s">
        <v>1184</v>
      </c>
      <c r="O94" s="94">
        <v>0</v>
      </c>
      <c r="P94" s="94">
        <v>0</v>
      </c>
      <c r="Q94" s="88">
        <v>2</v>
      </c>
      <c r="R94" s="85" t="s">
        <v>1020</v>
      </c>
      <c r="S94" s="94">
        <f>VLOOKUP(R92,'POINTS SCORE'!$B$8:$AK$37,3,FALSE)</f>
        <v>34</v>
      </c>
      <c r="T94" s="94">
        <f>VLOOKUP(R92,'POINTS SCORE'!$B$37:$AK$78,3,FALSE)</f>
        <v>39</v>
      </c>
      <c r="U94" s="88">
        <v>2</v>
      </c>
      <c r="W94" s="94" t="e">
        <f>VLOOKUP(V92,'POINTS SCORE'!$B$8:$AK$37,3,FALSE)</f>
        <v>#N/A</v>
      </c>
      <c r="X94" s="95" t="e">
        <f>VLOOKUP(V92,'POINTS SCORE'!$B$37:$AK$78,3,FALSE)</f>
        <v>#N/A</v>
      </c>
    </row>
    <row r="95" spans="1:24">
      <c r="A95" s="88">
        <v>3</v>
      </c>
      <c r="B95" s="85" t="s">
        <v>1022</v>
      </c>
      <c r="C95" s="99">
        <f>VLOOKUP(B92,'POINTS SCORE'!$B$8:$AK$37,4,FALSE)</f>
        <v>29</v>
      </c>
      <c r="D95" s="99">
        <f>VLOOKUP(B92,'POINTS SCORE'!$B$37:$AK$78,4,FALSE)</f>
        <v>38</v>
      </c>
      <c r="E95" s="101">
        <v>3</v>
      </c>
      <c r="F95" s="85" t="s">
        <v>1079</v>
      </c>
      <c r="G95" s="94">
        <f>VLOOKUP(F92,'POINTS SCORE'!$B$8:$AK$37,4,FALSE)</f>
        <v>30</v>
      </c>
      <c r="H95" s="94">
        <f>VLOOKUP(F92,'POINTS SCORE'!$B$37:$AK$78,4,FALSE)</f>
        <v>38</v>
      </c>
      <c r="I95" s="101">
        <v>3</v>
      </c>
      <c r="J95" s="85" t="s">
        <v>1079</v>
      </c>
      <c r="K95" s="94">
        <f>VLOOKUP(J92,'POINTS SCORE'!$B$8:$AK$37,4,FALSE)</f>
        <v>32</v>
      </c>
      <c r="L95" s="94">
        <f>VLOOKUP(J92,'POINTS SCORE'!$B$37:$AK$78,4,FALSE)</f>
        <v>38</v>
      </c>
      <c r="M95" s="101">
        <v>3</v>
      </c>
      <c r="N95" s="85" t="s">
        <v>1179</v>
      </c>
      <c r="O95" s="94">
        <v>0</v>
      </c>
      <c r="P95" s="94">
        <v>0</v>
      </c>
      <c r="Q95" s="88">
        <v>3</v>
      </c>
      <c r="R95" s="85" t="s">
        <v>1079</v>
      </c>
      <c r="S95" s="94">
        <f>VLOOKUP(R92,'POINTS SCORE'!$B$8:$AK$37,4,FALSE)</f>
        <v>28</v>
      </c>
      <c r="T95" s="94">
        <f>VLOOKUP(R92,'POINTS SCORE'!$B$37:$AK$78,4,FALSE)</f>
        <v>38</v>
      </c>
      <c r="U95" s="88">
        <v>3</v>
      </c>
      <c r="W95" s="94" t="e">
        <f>VLOOKUP(V92,'POINTS SCORE'!$B$8:$AK$37,4,FALSE)</f>
        <v>#N/A</v>
      </c>
      <c r="X95" s="95" t="e">
        <f>VLOOKUP(V92,'POINTS SCORE'!$B$37:$AK$78,4,FALSE)</f>
        <v>#N/A</v>
      </c>
    </row>
    <row r="96" spans="1:24">
      <c r="A96" s="88">
        <v>4</v>
      </c>
      <c r="B96" s="85" t="s">
        <v>1023</v>
      </c>
      <c r="C96" s="94">
        <f>VLOOKUP(B92,'POINTS SCORE'!$B$8:$AK$37,5,FALSE)</f>
        <v>25</v>
      </c>
      <c r="D96" s="94">
        <f>VLOOKUP(B92,'POINTS SCORE'!$B$37:$AK$78,5,FALSE)</f>
        <v>37</v>
      </c>
      <c r="E96" s="101">
        <v>4</v>
      </c>
      <c r="F96" s="85" t="s">
        <v>1023</v>
      </c>
      <c r="G96" s="94">
        <f>VLOOKUP(F92,'POINTS SCORE'!$B$8:$AK$37,5,FALSE)</f>
        <v>26</v>
      </c>
      <c r="H96" s="94">
        <f>VLOOKUP(F92,'POINTS SCORE'!$B$37:$AK$78,5,FALSE)</f>
        <v>37</v>
      </c>
      <c r="I96" s="101">
        <v>4</v>
      </c>
      <c r="J96" s="85" t="s">
        <v>1023</v>
      </c>
      <c r="K96" s="94">
        <f>VLOOKUP(J92,'POINTS SCORE'!$B$8:$AK$37,5,FALSE)</f>
        <v>27</v>
      </c>
      <c r="L96" s="94">
        <f>VLOOKUP(J92,'POINTS SCORE'!$B$37:$AK$78,5,FALSE)</f>
        <v>37</v>
      </c>
      <c r="M96" s="101">
        <v>4</v>
      </c>
      <c r="N96" s="85" t="s">
        <v>1020</v>
      </c>
      <c r="O96" s="94">
        <f>VLOOKUP(N92,'POINTS SCORE'!$B$8:$AK$37,5,FALSE)</f>
        <v>26</v>
      </c>
      <c r="P96" s="94">
        <f>VLOOKUP(N92,'POINTS SCORE'!$B$37:$AK$78,5,FALSE)</f>
        <v>37</v>
      </c>
      <c r="Q96" s="88">
        <v>4</v>
      </c>
      <c r="R96" s="85" t="s">
        <v>1024</v>
      </c>
      <c r="S96" s="94">
        <f>VLOOKUP(R92,'POINTS SCORE'!$B$8:$AK$37,5,FALSE)</f>
        <v>24</v>
      </c>
      <c r="T96" s="94">
        <f>VLOOKUP(R92,'POINTS SCORE'!$B$37:$AK$78,5,FALSE)</f>
        <v>37</v>
      </c>
      <c r="U96" s="88">
        <v>4</v>
      </c>
      <c r="W96" s="94" t="e">
        <f>VLOOKUP(V92,'POINTS SCORE'!$B$8:$AK$37,5,FALSE)</f>
        <v>#N/A</v>
      </c>
      <c r="X96" s="95" t="e">
        <f>VLOOKUP(V92,'POINTS SCORE'!$B$37:$AK$78,5,FALSE)</f>
        <v>#N/A</v>
      </c>
    </row>
    <row r="97" spans="1:24">
      <c r="A97" s="88">
        <v>5</v>
      </c>
      <c r="B97" s="85" t="s">
        <v>1024</v>
      </c>
      <c r="C97" s="99">
        <f>VLOOKUP(B92,'POINTS SCORE'!$B$8:$AK$37,6,FALSE)</f>
        <v>22</v>
      </c>
      <c r="D97" s="99">
        <f>VLOOKUP(B92,'POINTS SCORE'!$B$37:$AK$78,6,FALSE)</f>
        <v>36</v>
      </c>
      <c r="E97" s="101">
        <v>5</v>
      </c>
      <c r="F97" s="85" t="s">
        <v>1024</v>
      </c>
      <c r="G97" s="94">
        <f>VLOOKUP(F92,'POINTS SCORE'!$B$8:$AK$37,6,FALSE)</f>
        <v>23</v>
      </c>
      <c r="H97" s="94">
        <f>VLOOKUP(F92,'POINTS SCORE'!$B$37:$AK$78,6,FALSE)</f>
        <v>36</v>
      </c>
      <c r="I97" s="101">
        <v>5</v>
      </c>
      <c r="J97" s="85" t="s">
        <v>1180</v>
      </c>
      <c r="K97" s="94">
        <v>0</v>
      </c>
      <c r="L97" s="94">
        <v>0</v>
      </c>
      <c r="M97" s="101">
        <v>5</v>
      </c>
      <c r="N97" s="85" t="s">
        <v>1079</v>
      </c>
      <c r="O97" s="94">
        <f>VLOOKUP(N92,'POINTS SCORE'!$B$8:$AK$37,6,FALSE)</f>
        <v>23</v>
      </c>
      <c r="P97" s="94">
        <f>VLOOKUP(N92,'POINTS SCORE'!$B$37:$AK$78,6,FALSE)</f>
        <v>36</v>
      </c>
      <c r="Q97" s="88">
        <v>5</v>
      </c>
      <c r="R97" s="85" t="s">
        <v>1232</v>
      </c>
      <c r="S97" s="94">
        <v>0</v>
      </c>
      <c r="T97" s="94">
        <v>0</v>
      </c>
      <c r="U97" s="88">
        <v>5</v>
      </c>
      <c r="W97" s="94" t="e">
        <f>VLOOKUP(V92,'POINTS SCORE'!$B$8:$AK$37,6,FALSE)</f>
        <v>#N/A</v>
      </c>
      <c r="X97" s="95" t="e">
        <f>VLOOKUP(V92,'POINTS SCORE'!$B$37:$AK$78,6,FALSE)</f>
        <v>#N/A</v>
      </c>
    </row>
    <row r="98" spans="1:24">
      <c r="A98" s="88">
        <v>6</v>
      </c>
      <c r="B98" s="85" t="s">
        <v>1025</v>
      </c>
      <c r="C98" s="99">
        <f>VLOOKUP(B92,'POINTS SCORE'!$B$8:$AK$37,7,FALSE)</f>
        <v>20</v>
      </c>
      <c r="D98" s="99">
        <f>VLOOKUP(B92,'POINTS SCORE'!$B$37:$AK$78,7,FALSE)</f>
        <v>35</v>
      </c>
      <c r="E98" s="101">
        <v>6</v>
      </c>
      <c r="F98" s="85" t="s">
        <v>1030</v>
      </c>
      <c r="G98" s="94">
        <f>VLOOKUP(F92,'POINTS SCORE'!$B$8:$AK$37,7,FALSE)</f>
        <v>21</v>
      </c>
      <c r="H98" s="94">
        <f>VLOOKUP(F92,'POINTS SCORE'!$B$37:$AK$78,7,FALSE)</f>
        <v>35</v>
      </c>
      <c r="I98" s="101">
        <v>6</v>
      </c>
      <c r="J98" s="85" t="s">
        <v>1181</v>
      </c>
      <c r="K98" s="94">
        <v>0</v>
      </c>
      <c r="L98" s="94">
        <v>0</v>
      </c>
      <c r="M98" s="101">
        <v>6</v>
      </c>
      <c r="N98" s="85" t="s">
        <v>1231</v>
      </c>
      <c r="O98" s="94">
        <v>0</v>
      </c>
      <c r="P98" s="94">
        <v>0</v>
      </c>
      <c r="Q98" s="88">
        <v>6</v>
      </c>
      <c r="R98" s="85" t="s">
        <v>1233</v>
      </c>
      <c r="S98" s="94">
        <v>0</v>
      </c>
      <c r="T98" s="94">
        <v>0</v>
      </c>
      <c r="U98" s="88">
        <v>6</v>
      </c>
      <c r="W98" s="94" t="e">
        <f>VLOOKUP(V92,'POINTS SCORE'!$B$8:$AK$37,6,FALSE)</f>
        <v>#N/A</v>
      </c>
      <c r="X98" s="95" t="e">
        <f>VLOOKUP(V92,'POINTS SCORE'!$B$37:$AK$78,6,FALSE)</f>
        <v>#N/A</v>
      </c>
    </row>
    <row r="99" spans="1:24">
      <c r="A99" s="88">
        <v>7</v>
      </c>
      <c r="B99" s="99" t="s">
        <v>1026</v>
      </c>
      <c r="C99" s="99">
        <v>0</v>
      </c>
      <c r="D99" s="99">
        <v>0</v>
      </c>
      <c r="E99" s="101">
        <v>7</v>
      </c>
      <c r="F99" s="85" t="s">
        <v>1020</v>
      </c>
      <c r="G99" s="94">
        <f>VLOOKUP(F92,'POINTS SCORE'!$B$8:$AK$37,8,FALSE)</f>
        <v>20</v>
      </c>
      <c r="H99" s="94">
        <f>VLOOKUP(F92,'POINTS SCORE'!$B$37:$AK$78,8,FALSE)</f>
        <v>34</v>
      </c>
      <c r="I99" s="101">
        <v>7</v>
      </c>
      <c r="J99" s="85" t="s">
        <v>1030</v>
      </c>
      <c r="K99" s="94">
        <f>VLOOKUP(J92,'POINTS SCORE'!$B$8:$AK$37,8,FALSE)</f>
        <v>21</v>
      </c>
      <c r="L99" s="94">
        <f>VLOOKUP(J92,'POINTS SCORE'!$B$37:$AK$78,8,FALSE)</f>
        <v>34</v>
      </c>
      <c r="M99" s="101">
        <v>7</v>
      </c>
      <c r="N99" s="85" t="s">
        <v>1024</v>
      </c>
      <c r="O99" s="94">
        <f>VLOOKUP(N92,'POINTS SCORE'!$B$8:$AK$37,8,FALSE)</f>
        <v>20</v>
      </c>
      <c r="P99" s="94">
        <f>VLOOKUP(N92,'POINTS SCORE'!$B$37:$AK$78,8,FALSE)</f>
        <v>34</v>
      </c>
      <c r="Q99" s="88">
        <v>7</v>
      </c>
      <c r="R99" s="85" t="s">
        <v>1274</v>
      </c>
      <c r="S99" s="94">
        <v>0</v>
      </c>
      <c r="T99" s="94">
        <v>0</v>
      </c>
      <c r="U99" s="88">
        <v>7</v>
      </c>
      <c r="W99" s="94">
        <v>0</v>
      </c>
      <c r="X99" s="95">
        <v>0</v>
      </c>
    </row>
    <row r="100" spans="1:24">
      <c r="A100" s="88">
        <v>8</v>
      </c>
      <c r="B100" s="99" t="s">
        <v>1027</v>
      </c>
      <c r="C100" s="99">
        <f>VLOOKUP(B92,'POINTS SCORE'!$B$8:$AK$37,9,FALSE)</f>
        <v>18</v>
      </c>
      <c r="D100" s="99">
        <f>VLOOKUP(B92,'POINTS SCORE'!$B$37:$AK$78,9,FALSE)</f>
        <v>33</v>
      </c>
      <c r="E100" s="101">
        <v>8</v>
      </c>
      <c r="F100" s="85" t="s">
        <v>1080</v>
      </c>
      <c r="G100" s="94">
        <v>0</v>
      </c>
      <c r="H100" s="94">
        <v>0</v>
      </c>
      <c r="I100" s="101">
        <v>8</v>
      </c>
      <c r="J100" s="85" t="s">
        <v>1025</v>
      </c>
      <c r="K100" s="94">
        <f>VLOOKUP(J92,'POINTS SCORE'!$B$8:$AK$37,9,FALSE)</f>
        <v>20</v>
      </c>
      <c r="L100" s="94">
        <f>VLOOKUP(J92,'POINTS SCORE'!$B$37:$AK$78,9,FALSE)</f>
        <v>33</v>
      </c>
      <c r="M100" s="101">
        <v>8</v>
      </c>
      <c r="N100" s="85" t="s">
        <v>1232</v>
      </c>
      <c r="O100" s="94">
        <v>0</v>
      </c>
      <c r="P100" s="94">
        <v>0</v>
      </c>
      <c r="Q100" s="88">
        <v>8</v>
      </c>
      <c r="R100" s="85" t="s">
        <v>1027</v>
      </c>
      <c r="S100" s="94">
        <f>VLOOKUP(R92,'POINTS SCORE'!$B$8:$AK$37,9,FALSE)</f>
        <v>17</v>
      </c>
      <c r="T100" s="94">
        <f>VLOOKUP(R92,'POINTS SCORE'!$B$37:$AK$78,9,FALSE)</f>
        <v>33</v>
      </c>
      <c r="U100" s="88">
        <v>8</v>
      </c>
      <c r="W100" s="94" t="e">
        <f>VLOOKUP(V92,'POINTS SCORE'!$B$8:$AK$37,9,FALSE)</f>
        <v>#N/A</v>
      </c>
      <c r="X100" s="95" t="e">
        <f>VLOOKUP(V92,'POINTS SCORE'!$B$37:$AK$78,9,FALSE)</f>
        <v>#N/A</v>
      </c>
    </row>
    <row r="101" spans="1:24">
      <c r="A101" s="88">
        <v>9</v>
      </c>
      <c r="B101" s="99" t="s">
        <v>1030</v>
      </c>
      <c r="C101" s="94">
        <f>VLOOKUP(B92,'POINTS SCORE'!$B$8:$AK$37,10,FALSE)</f>
        <v>17</v>
      </c>
      <c r="D101" s="94">
        <f>VLOOKUP(B92,'POINTS SCORE'!$B$37:$AK$78,10,FALSE)</f>
        <v>32</v>
      </c>
      <c r="E101" s="101">
        <v>9</v>
      </c>
      <c r="F101" s="85" t="s">
        <v>1027</v>
      </c>
      <c r="G101" s="94">
        <f>VLOOKUP(F92,'POINTS SCORE'!$B$8:$AK$37,10,FALSE)</f>
        <v>18</v>
      </c>
      <c r="H101" s="94">
        <f>VLOOKUP(F92,'POINTS SCORE'!$B$37:$AK$78,10,FALSE)</f>
        <v>32</v>
      </c>
      <c r="I101" s="101">
        <v>9</v>
      </c>
      <c r="J101" s="85" t="s">
        <v>1182</v>
      </c>
      <c r="K101" s="94">
        <v>0</v>
      </c>
      <c r="L101" s="94">
        <v>0</v>
      </c>
      <c r="M101" s="101">
        <v>9</v>
      </c>
      <c r="N101" s="85" t="s">
        <v>1027</v>
      </c>
      <c r="O101" s="94">
        <f>VLOOKUP(N92,'POINTS SCORE'!$B$8:$AK$37,10,FALSE)</f>
        <v>18</v>
      </c>
      <c r="P101" s="94">
        <f>VLOOKUP(N92,'POINTS SCORE'!$B$37:$AK$78,10,FALSE)</f>
        <v>32</v>
      </c>
      <c r="Q101" s="88">
        <v>9</v>
      </c>
      <c r="R101" s="85" t="s">
        <v>1182</v>
      </c>
      <c r="S101" s="94">
        <v>0</v>
      </c>
      <c r="T101" s="94">
        <v>0</v>
      </c>
      <c r="U101" s="88">
        <v>9</v>
      </c>
      <c r="W101" s="94">
        <v>0</v>
      </c>
      <c r="X101" s="95">
        <v>0</v>
      </c>
    </row>
    <row r="102" spans="1:24">
      <c r="A102" s="88">
        <v>10</v>
      </c>
      <c r="B102" s="99" t="s">
        <v>1028</v>
      </c>
      <c r="C102" s="94">
        <f>VLOOKUP(B92,'POINTS SCORE'!$B$8:$AK$37,11,FALSE)</f>
        <v>16</v>
      </c>
      <c r="D102" s="94">
        <f>VLOOKUP(B92,'POINTS SCORE'!$B$37:$AK$78,11,FALSE)</f>
        <v>31</v>
      </c>
      <c r="E102" s="101">
        <v>10</v>
      </c>
      <c r="F102" s="85" t="s">
        <v>1028</v>
      </c>
      <c r="G102" s="94">
        <f>VLOOKUP(F92,'POINTS SCORE'!$B$8:$AK$37,11,FALSE)</f>
        <v>17</v>
      </c>
      <c r="H102" s="94">
        <f>VLOOKUP(F92,'POINTS SCORE'!$B$37:$AK$78,11,FALSE)</f>
        <v>31</v>
      </c>
      <c r="I102" s="101">
        <v>10</v>
      </c>
      <c r="J102" s="85" t="s">
        <v>1027</v>
      </c>
      <c r="K102" s="94">
        <f>VLOOKUP(J92,'POINTS SCORE'!$B$8:$AK$37,11,FALSE)</f>
        <v>18</v>
      </c>
      <c r="L102" s="94">
        <f>VLOOKUP(J92,'POINTS SCORE'!$B$37:$AK$78,11,FALSE)</f>
        <v>31</v>
      </c>
      <c r="M102" s="101">
        <v>10</v>
      </c>
      <c r="N102" s="85" t="s">
        <v>1233</v>
      </c>
      <c r="O102" s="94">
        <v>0</v>
      </c>
      <c r="P102" s="94">
        <v>0</v>
      </c>
      <c r="Q102" s="88">
        <v>10</v>
      </c>
      <c r="R102" s="85" t="s">
        <v>1275</v>
      </c>
      <c r="S102" s="94">
        <f>VLOOKUP(R92,'POINTS SCORE'!$B$8:$AK$37,11,FALSE)</f>
        <v>16</v>
      </c>
      <c r="T102" s="94">
        <f>VLOOKUP(R92,'POINTS SCORE'!$B$37:$AK$78,11,FALSE)</f>
        <v>31</v>
      </c>
      <c r="U102" s="88">
        <v>10</v>
      </c>
      <c r="W102" s="94" t="e">
        <f>VLOOKUP(V92,'POINTS SCORE'!$B$8:$AK$37,11,FALSE)</f>
        <v>#N/A</v>
      </c>
      <c r="X102" s="95" t="e">
        <f>VLOOKUP(V92,'POINTS SCORE'!$B$37:$AK$78,11,FALSE)</f>
        <v>#N/A</v>
      </c>
    </row>
    <row r="103" spans="1:24">
      <c r="A103" s="88">
        <v>11</v>
      </c>
      <c r="B103" s="99" t="s">
        <v>1029</v>
      </c>
      <c r="C103" s="99">
        <f>VLOOKUP(B92,'POINTS SCORE'!$B$8:$AK$37,12,FALSE)</f>
        <v>16</v>
      </c>
      <c r="D103" s="99">
        <f>VLOOKUP(B92,'POINTS SCORE'!$B$37:$AK$78,12,FALSE)</f>
        <v>30</v>
      </c>
      <c r="E103" s="101">
        <v>11</v>
      </c>
      <c r="F103" s="85" t="s">
        <v>1029</v>
      </c>
      <c r="G103" s="94">
        <f>VLOOKUP(F92,'POINTS SCORE'!$B$8:$AK$37,12,FALSE)</f>
        <v>16</v>
      </c>
      <c r="H103" s="94">
        <f>VLOOKUP(F92,'POINTS SCORE'!$B$37:$AK$78,12,FALSE)</f>
        <v>30</v>
      </c>
      <c r="I103" s="101">
        <v>11</v>
      </c>
      <c r="J103" s="85" t="s">
        <v>1183</v>
      </c>
      <c r="K103" s="94">
        <v>0</v>
      </c>
      <c r="L103" s="94">
        <v>0</v>
      </c>
      <c r="M103" s="101">
        <v>11</v>
      </c>
      <c r="N103" s="85" t="s">
        <v>1183</v>
      </c>
      <c r="O103" s="94">
        <v>0</v>
      </c>
      <c r="P103" s="94">
        <v>0</v>
      </c>
      <c r="Q103" s="88">
        <v>11</v>
      </c>
      <c r="S103" s="94">
        <f>VLOOKUP(R92,'POINTS SCORE'!$B$8:$AK$37,12,FALSE)</f>
        <v>0</v>
      </c>
      <c r="T103" s="94">
        <f>VLOOKUP(R92,'POINTS SCORE'!$B$37:$AK$78,12,FALSE)</f>
        <v>0</v>
      </c>
      <c r="U103" s="88">
        <v>11</v>
      </c>
      <c r="W103" s="94" t="e">
        <f>VLOOKUP(V92,'POINTS SCORE'!$B$8:$AK$37,12,FALSE)</f>
        <v>#N/A</v>
      </c>
      <c r="X103" s="95" t="e">
        <f>VLOOKUP(V92,'POINTS SCORE'!$B$37:$AK$78,12,FALSE)</f>
        <v>#N/A</v>
      </c>
    </row>
    <row r="104" spans="1:24">
      <c r="A104" s="88">
        <v>12</v>
      </c>
      <c r="B104" s="99"/>
      <c r="C104" s="99">
        <v>0</v>
      </c>
      <c r="D104" s="99">
        <v>0</v>
      </c>
      <c r="E104" s="101">
        <v>12</v>
      </c>
      <c r="F104" s="85"/>
      <c r="G104" s="94">
        <f>VLOOKUP(F92,'POINTS SCORE'!$B$8:$AK$37,13,FALSE)</f>
        <v>16</v>
      </c>
      <c r="H104" s="94">
        <f>VLOOKUP(F92,'POINTS SCORE'!$B$37:$AK$78,13,FALSE)</f>
        <v>29</v>
      </c>
      <c r="I104" s="101">
        <v>12</v>
      </c>
      <c r="J104" s="85"/>
      <c r="K104" s="94">
        <f>VLOOKUP(J92,'POINTS SCORE'!$B$8:$AK$37,13,FALSE)</f>
        <v>16</v>
      </c>
      <c r="L104" s="94">
        <f>VLOOKUP(J92,'POINTS SCORE'!$B$37:$AK$78,13,FALSE)</f>
        <v>29</v>
      </c>
      <c r="M104" s="101">
        <v>12</v>
      </c>
      <c r="N104" s="85"/>
      <c r="O104" s="94">
        <f>VLOOKUP(N92,'POINTS SCORE'!$B$8:$AK$37,13,FALSE)</f>
        <v>16</v>
      </c>
      <c r="P104" s="94">
        <f>VLOOKUP(N92,'POINTS SCORE'!$B$37:$AK$78,13,FALSE)</f>
        <v>29</v>
      </c>
      <c r="Q104" s="88">
        <v>12</v>
      </c>
      <c r="S104" s="94">
        <f>VLOOKUP(R92,'POINTS SCORE'!$B$8:$AK$37,13,FALSE)</f>
        <v>0</v>
      </c>
      <c r="T104" s="94">
        <f>VLOOKUP(R92,'POINTS SCORE'!$B$37:$AK$78,13,FALSE)</f>
        <v>0</v>
      </c>
      <c r="U104" s="88">
        <v>12</v>
      </c>
      <c r="W104" s="94" t="e">
        <f>VLOOKUP(V92,'POINTS SCORE'!$B$8:$AK$37,13,FALSE)</f>
        <v>#N/A</v>
      </c>
      <c r="X104" s="95" t="e">
        <f>VLOOKUP(V92,'POINTS SCORE'!$B$37:$AK$78,13,FALSE)</f>
        <v>#N/A</v>
      </c>
    </row>
    <row r="105" spans="1:24">
      <c r="A105" s="88">
        <v>13</v>
      </c>
      <c r="B105" s="99"/>
      <c r="C105" s="99">
        <f>VLOOKUP(B92,'POINTS SCORE'!$B$8:$AK$37,14,FALSE)</f>
        <v>0</v>
      </c>
      <c r="D105" s="99">
        <f>VLOOKUP(B92,'POINTS SCORE'!$B$37:$AK$78,14,FALSE)</f>
        <v>0</v>
      </c>
      <c r="E105" s="101">
        <v>13</v>
      </c>
      <c r="F105" s="85"/>
      <c r="G105" s="94">
        <f>VLOOKUP(F92,'POINTS SCORE'!$B$8:$AK$37,14,FALSE)</f>
        <v>0</v>
      </c>
      <c r="H105" s="94">
        <f>VLOOKUP(F92,'POINTS SCORE'!$B$37:$AK$78,14,FALSE)</f>
        <v>0</v>
      </c>
      <c r="I105" s="101">
        <v>13</v>
      </c>
      <c r="J105" s="85"/>
      <c r="K105" s="94">
        <f>VLOOKUP(J92,'POINTS SCORE'!$B$8:$AK$37,14,FALSE)</f>
        <v>16</v>
      </c>
      <c r="L105" s="94">
        <f>VLOOKUP(J92,'POINTS SCORE'!$B$37:$AK$78,14,FALSE)</f>
        <v>28</v>
      </c>
      <c r="M105" s="101">
        <v>13</v>
      </c>
      <c r="N105" s="85"/>
      <c r="O105" s="94">
        <f>VLOOKUP(N92,'POINTS SCORE'!$B$8:$AK$37,14,FALSE)</f>
        <v>0</v>
      </c>
      <c r="P105" s="94">
        <f>VLOOKUP(N92,'POINTS SCORE'!$B$37:$AK$78,14,FALSE)</f>
        <v>0</v>
      </c>
      <c r="Q105" s="88">
        <v>13</v>
      </c>
      <c r="S105" s="94">
        <v>0</v>
      </c>
      <c r="T105" s="94">
        <v>0</v>
      </c>
      <c r="U105" s="88">
        <v>13</v>
      </c>
      <c r="W105" s="94">
        <v>0</v>
      </c>
      <c r="X105" s="95">
        <v>0</v>
      </c>
    </row>
    <row r="106" spans="1:24">
      <c r="A106" s="88">
        <v>14</v>
      </c>
      <c r="B106" s="99"/>
      <c r="C106" s="99">
        <f>VLOOKUP(B92,'POINTS SCORE'!$B$8:$AK$37,15,FALSE)</f>
        <v>0</v>
      </c>
      <c r="D106" s="99">
        <f>VLOOKUP(B92,'POINTS SCORE'!$B$37:$AK$78,15,FALSE)</f>
        <v>0</v>
      </c>
      <c r="E106" s="101">
        <v>14</v>
      </c>
      <c r="F106" s="85"/>
      <c r="G106" s="94">
        <f>VLOOKUP(F92,'POINTS SCORE'!$B$8:$AK$37,15,FALSE)</f>
        <v>0</v>
      </c>
      <c r="H106" s="94">
        <f>VLOOKUP(F92,'POINTS SCORE'!$B$37:$AK$78,15,FALSE)</f>
        <v>0</v>
      </c>
      <c r="I106" s="101">
        <v>14</v>
      </c>
      <c r="J106" s="85"/>
      <c r="K106" s="94">
        <f>VLOOKUP(J92,'POINTS SCORE'!$B$8:$AK$37,15,FALSE)</f>
        <v>0</v>
      </c>
      <c r="L106" s="94">
        <f>VLOOKUP(J92,'POINTS SCORE'!$B$37:$AK$78,15,FALSE)</f>
        <v>0</v>
      </c>
      <c r="M106" s="101">
        <v>14</v>
      </c>
      <c r="N106" s="85"/>
      <c r="O106" s="94">
        <f>VLOOKUP(N92,'POINTS SCORE'!$B$8:$AK$37,15,FALSE)</f>
        <v>0</v>
      </c>
      <c r="P106" s="94">
        <f>VLOOKUP(N92,'POINTS SCORE'!$B$37:$AK$78,15,FALSE)</f>
        <v>0</v>
      </c>
      <c r="Q106" s="88">
        <v>14</v>
      </c>
      <c r="S106" s="94">
        <f>VLOOKUP(R92,'POINTS SCORE'!$B$8:$AK$37,15,FALSE)</f>
        <v>0</v>
      </c>
      <c r="T106" s="94">
        <f>VLOOKUP(R92,'POINTS SCORE'!$B$37:$AK$78,15,FALSE)</f>
        <v>0</v>
      </c>
      <c r="U106" s="88">
        <v>14</v>
      </c>
      <c r="W106" s="94" t="e">
        <f>VLOOKUP(V92,'POINTS SCORE'!$B$8:$AK$37,15,FALSE)</f>
        <v>#N/A</v>
      </c>
      <c r="X106" s="95" t="e">
        <f>VLOOKUP(V92,'POINTS SCORE'!$B$37:$AK$78,15,FALSE)</f>
        <v>#N/A</v>
      </c>
    </row>
    <row r="107" spans="1:24">
      <c r="A107" s="88">
        <v>15</v>
      </c>
      <c r="B107" s="99"/>
      <c r="C107" s="99">
        <f>VLOOKUP(B92,'POINTS SCORE'!$B$8:$AK$37,16,FALSE)</f>
        <v>0</v>
      </c>
      <c r="D107" s="99">
        <f>VLOOKUP(B92,'POINTS SCORE'!$B$37:$AK$78,16,FALSE)</f>
        <v>0</v>
      </c>
      <c r="E107" s="101">
        <v>15</v>
      </c>
      <c r="F107" s="85"/>
      <c r="G107" s="94">
        <f>VLOOKUP(F92,'POINTS SCORE'!$B$8:$AK$37,16,FALSE)</f>
        <v>0</v>
      </c>
      <c r="H107" s="94">
        <f>VLOOKUP(F92,'POINTS SCORE'!$B$37:$AK$78,16,FALSE)</f>
        <v>0</v>
      </c>
      <c r="I107" s="101">
        <v>15</v>
      </c>
      <c r="J107" s="85"/>
      <c r="K107" s="94">
        <f>VLOOKUP(J92,'POINTS SCORE'!$B$8:$AK$37,16,FALSE)</f>
        <v>0</v>
      </c>
      <c r="L107" s="94">
        <f>VLOOKUP(J92,'POINTS SCORE'!$B$37:$AK$78,16,FALSE)</f>
        <v>0</v>
      </c>
      <c r="M107" s="101">
        <v>15</v>
      </c>
      <c r="N107" s="85"/>
      <c r="O107" s="94">
        <f>VLOOKUP(N92,'POINTS SCORE'!$B$8:$AK$37,16,FALSE)</f>
        <v>0</v>
      </c>
      <c r="P107" s="94">
        <f>VLOOKUP(N92,'POINTS SCORE'!$B$37:$AK$78,16,FALSE)</f>
        <v>0</v>
      </c>
      <c r="Q107" s="88">
        <v>15</v>
      </c>
      <c r="S107" s="94">
        <f>VLOOKUP(R92,'POINTS SCORE'!$B$8:$AK$37,16,FALSE)</f>
        <v>0</v>
      </c>
      <c r="T107" s="94">
        <f>VLOOKUP(R92,'POINTS SCORE'!$B$37:$AK$78,16,FALSE)</f>
        <v>0</v>
      </c>
      <c r="U107" s="88">
        <v>15</v>
      </c>
      <c r="W107" s="94">
        <v>0</v>
      </c>
      <c r="X107" s="95">
        <v>0</v>
      </c>
    </row>
    <row r="108" spans="1:24">
      <c r="A108" s="88">
        <v>16</v>
      </c>
      <c r="B108" s="99"/>
      <c r="C108" s="99">
        <f>VLOOKUP(B92,'POINTS SCORE'!$B$8:$AK$37,17,FALSE)</f>
        <v>0</v>
      </c>
      <c r="D108" s="99">
        <f>VLOOKUP(B92,'POINTS SCORE'!$B$37:$AK$78,17,FALSE)</f>
        <v>0</v>
      </c>
      <c r="E108" s="101">
        <v>16</v>
      </c>
      <c r="F108" s="85"/>
      <c r="G108" s="94">
        <f>VLOOKUP(F92,'POINTS SCORE'!$B$8:$AK$37,17,FALSE)</f>
        <v>0</v>
      </c>
      <c r="H108" s="94">
        <f>VLOOKUP(F92,'POINTS SCORE'!$B$37:$AK$78,17,FALSE)</f>
        <v>0</v>
      </c>
      <c r="I108" s="101">
        <v>16</v>
      </c>
      <c r="J108" s="85"/>
      <c r="K108" s="94">
        <f>VLOOKUP(J92,'POINTS SCORE'!$B$8:$AK$37,17,FALSE)</f>
        <v>0</v>
      </c>
      <c r="L108" s="94">
        <f>VLOOKUP(J92,'POINTS SCORE'!$B$37:$AK$78,17,FALSE)</f>
        <v>0</v>
      </c>
      <c r="M108" s="101">
        <v>16</v>
      </c>
      <c r="N108" s="85"/>
      <c r="O108" s="94">
        <f>VLOOKUP(N92,'POINTS SCORE'!$B$8:$AK$37,17,FALSE)</f>
        <v>0</v>
      </c>
      <c r="P108" s="94">
        <f>VLOOKUP(N92,'POINTS SCORE'!$B$37:$AK$78,17,FALSE)</f>
        <v>0</v>
      </c>
      <c r="Q108" s="88">
        <v>16</v>
      </c>
      <c r="S108" s="94">
        <f>VLOOKUP(R92,'POINTS SCORE'!$B$8:$AK$37,17,FALSE)</f>
        <v>0</v>
      </c>
      <c r="T108" s="85">
        <f>VLOOKUP(R92,'POINTS SCORE'!$B$37:$AK$78,17,FALSE)</f>
        <v>0</v>
      </c>
      <c r="U108" s="88">
        <v>16</v>
      </c>
      <c r="W108" s="85">
        <v>0</v>
      </c>
      <c r="X108" s="89">
        <v>0</v>
      </c>
    </row>
    <row r="109" spans="1:24">
      <c r="A109" s="88">
        <v>17</v>
      </c>
      <c r="B109" s="99"/>
      <c r="C109" s="99">
        <f>VLOOKUP(B92,'POINTS SCORE'!$B$8:$AK$37,18,FALSE)</f>
        <v>0</v>
      </c>
      <c r="D109" s="99">
        <f>VLOOKUP(B92,'POINTS SCORE'!$B$37:$AK$78,18,FALSE)</f>
        <v>0</v>
      </c>
      <c r="E109" s="101">
        <v>17</v>
      </c>
      <c r="F109" s="85"/>
      <c r="G109" s="94">
        <v>0</v>
      </c>
      <c r="H109" s="94">
        <v>0</v>
      </c>
      <c r="I109" s="101">
        <v>17</v>
      </c>
      <c r="J109" s="85"/>
      <c r="K109" s="94">
        <f>VLOOKUP(J92,'POINTS SCORE'!$B$8:$AK$37,18,FALSE)</f>
        <v>0</v>
      </c>
      <c r="L109" s="94">
        <f>VLOOKUP(J92,'POINTS SCORE'!$B$37:$AK$78,18,FALSE)</f>
        <v>0</v>
      </c>
      <c r="M109" s="101">
        <v>17</v>
      </c>
      <c r="N109" s="85"/>
      <c r="O109" s="94">
        <f>VLOOKUP(N92,'POINTS SCORE'!$B$8:$AK$37,18,FALSE)</f>
        <v>0</v>
      </c>
      <c r="P109" s="94">
        <f>VLOOKUP(N92,'POINTS SCORE'!$B$37:$AK$78,18,FALSE)</f>
        <v>0</v>
      </c>
      <c r="Q109" s="88">
        <v>17</v>
      </c>
      <c r="S109" s="94">
        <f>VLOOKUP(R92,'POINTS SCORE'!$B$8:$AK$37,18,FALSE)</f>
        <v>0</v>
      </c>
      <c r="T109" s="85">
        <f>VLOOKUP(R92,'POINTS SCORE'!$B$37:$AK$78,18,FALSE)</f>
        <v>0</v>
      </c>
      <c r="U109" s="88">
        <v>17</v>
      </c>
      <c r="W109" s="85" t="e">
        <f>VLOOKUP(V92,'POINTS SCORE'!$B$8:$AK$37,18,FALSE)</f>
        <v>#N/A</v>
      </c>
      <c r="X109" s="89" t="e">
        <f>VLOOKUP(V92,'POINTS SCORE'!$B$37:$AK$78,18,FALSE)</f>
        <v>#N/A</v>
      </c>
    </row>
    <row r="110" spans="1:24">
      <c r="A110" s="88">
        <v>18</v>
      </c>
      <c r="B110" s="99"/>
      <c r="C110" s="99">
        <f>VLOOKUP(B92,'POINTS SCORE'!$B$8:$AK$37,19,FALSE)</f>
        <v>0</v>
      </c>
      <c r="D110" s="99">
        <f>VLOOKUP(B92,'POINTS SCORE'!$B$37:$AK$78,19,FALSE)</f>
        <v>0</v>
      </c>
      <c r="E110" s="101">
        <v>18</v>
      </c>
      <c r="F110" s="85"/>
      <c r="G110" s="94">
        <v>0</v>
      </c>
      <c r="H110" s="94">
        <v>0</v>
      </c>
      <c r="I110" s="101">
        <v>18</v>
      </c>
      <c r="J110" s="85"/>
      <c r="K110" s="94">
        <v>0</v>
      </c>
      <c r="L110" s="94">
        <v>0</v>
      </c>
      <c r="M110" s="101">
        <v>18</v>
      </c>
      <c r="N110" s="85"/>
      <c r="O110" s="94">
        <v>0</v>
      </c>
      <c r="P110" s="94">
        <v>0</v>
      </c>
      <c r="Q110" s="88">
        <v>18</v>
      </c>
      <c r="S110" s="94">
        <f>VLOOKUP(R92,'POINTS SCORE'!$B$8:$AK$37,18,FALSE)</f>
        <v>0</v>
      </c>
      <c r="T110" s="85">
        <f>VLOOKUP(R92,'POINTS SCORE'!$B$37:$AK$78,19,FALSE)</f>
        <v>0</v>
      </c>
      <c r="U110" s="88">
        <v>18</v>
      </c>
      <c r="W110" s="85" t="e">
        <f>VLOOKUP(V92,'POINTS SCORE'!$B$8:$AK$37,19,FALSE)</f>
        <v>#N/A</v>
      </c>
      <c r="X110" s="89" t="e">
        <f>VLOOKUP(V92,'POINTS SCORE'!$B$37:$AK$78,19,FALSE)</f>
        <v>#N/A</v>
      </c>
    </row>
    <row r="111" spans="1:24">
      <c r="A111" s="88">
        <v>19</v>
      </c>
      <c r="B111" s="99"/>
      <c r="C111" s="99">
        <f>VLOOKUP(B92,'POINTS SCORE'!$B$8:$AK$37,20,FALSE)</f>
        <v>0</v>
      </c>
      <c r="D111" s="99">
        <f>VLOOKUP(B92,'POINTS SCORE'!$B$37:$AK$78,20,FALSE)</f>
        <v>0</v>
      </c>
      <c r="E111" s="101">
        <v>19</v>
      </c>
      <c r="F111" s="85"/>
      <c r="G111" s="94">
        <f>VLOOKUP(F92,'POINTS SCORE'!$B$8:$AK$37,20,FALSE)</f>
        <v>0</v>
      </c>
      <c r="H111" s="94">
        <f>VLOOKUP(F92,'POINTS SCORE'!$B$37:$AK$78,20,FALSE)</f>
        <v>0</v>
      </c>
      <c r="I111" s="101">
        <v>19</v>
      </c>
      <c r="J111" s="85"/>
      <c r="K111" s="94">
        <v>0</v>
      </c>
      <c r="L111" s="94">
        <v>0</v>
      </c>
      <c r="M111" s="101">
        <v>19</v>
      </c>
      <c r="N111" s="85"/>
      <c r="O111" s="94">
        <v>0</v>
      </c>
      <c r="P111" s="94">
        <v>0</v>
      </c>
      <c r="Q111" s="88">
        <v>19</v>
      </c>
      <c r="S111" s="94">
        <f>VLOOKUP(R92,'POINTS SCORE'!$B$8:$AK$37,18,FALSE)</f>
        <v>0</v>
      </c>
      <c r="T111" s="85">
        <f>VLOOKUP(R92,'POINTS SCORE'!$B$37:$AK$78,20,FALSE)</f>
        <v>0</v>
      </c>
      <c r="U111" s="88">
        <v>19</v>
      </c>
      <c r="W111" s="85" t="e">
        <f>VLOOKUP(V92,'POINTS SCORE'!$B$8:$AK$37,20,FALSE)</f>
        <v>#N/A</v>
      </c>
      <c r="X111" s="89" t="e">
        <f>VLOOKUP(V92,'POINTS SCORE'!$B$37:$AK$78,20,FALSE)</f>
        <v>#N/A</v>
      </c>
    </row>
    <row r="112" spans="1:24">
      <c r="A112" s="88">
        <v>20</v>
      </c>
      <c r="B112" s="99"/>
      <c r="C112" s="99">
        <f>VLOOKUP(B92,'POINTS SCORE'!$B$8:$AK$37,21,FALSE)</f>
        <v>0</v>
      </c>
      <c r="D112" s="99">
        <f>VLOOKUP(B92,'POINTS SCORE'!$B$37:$AK$78,21,FALSE)</f>
        <v>0</v>
      </c>
      <c r="E112" s="101">
        <v>20</v>
      </c>
      <c r="F112" s="85"/>
      <c r="G112" s="94">
        <f>VLOOKUP(F92,'POINTS SCORE'!$B$8:$AK$37,21,FALSE)</f>
        <v>0</v>
      </c>
      <c r="H112" s="94">
        <f>VLOOKUP(F92,'POINTS SCORE'!$B$37:$AK$78,21,FALSE)</f>
        <v>0</v>
      </c>
      <c r="I112" s="101">
        <v>20</v>
      </c>
      <c r="J112" s="85"/>
      <c r="K112" s="94">
        <f>VLOOKUP(J92,'POINTS SCORE'!$B$8:$AK$37,21,FALSE)</f>
        <v>0</v>
      </c>
      <c r="L112" s="94">
        <f>VLOOKUP(J92,'POINTS SCORE'!$B$37:$AK$78,21,FALSE)</f>
        <v>0</v>
      </c>
      <c r="M112" s="101">
        <v>20</v>
      </c>
      <c r="N112" s="85"/>
      <c r="O112" s="94">
        <f>VLOOKUP(N92,'POINTS SCORE'!$B$8:$AK$37,21,FALSE)</f>
        <v>0</v>
      </c>
      <c r="P112" s="94">
        <f>VLOOKUP(N92,'POINTS SCORE'!$B$37:$AK$78,21,FALSE)</f>
        <v>0</v>
      </c>
      <c r="Q112" s="88">
        <v>20</v>
      </c>
      <c r="S112" s="94">
        <f>VLOOKUP(R92,'POINTS SCORE'!$B$8:$AK$37,21,FALSE)</f>
        <v>0</v>
      </c>
      <c r="T112" s="85">
        <f>VLOOKUP(R92,'POINTS SCORE'!$B$37:$AK$78,21,FALSE)</f>
        <v>0</v>
      </c>
      <c r="U112" s="88">
        <v>20</v>
      </c>
      <c r="W112" s="85" t="e">
        <f>VLOOKUP(V92,'POINTS SCORE'!$B$8:$AK$37,21,FALSE)</f>
        <v>#N/A</v>
      </c>
      <c r="X112" s="89" t="e">
        <f>VLOOKUP(V92,'POINTS SCORE'!$B$37:$AK$78,21,FALSE)</f>
        <v>#N/A</v>
      </c>
    </row>
    <row r="113" spans="1:24">
      <c r="A113" s="88">
        <v>21</v>
      </c>
      <c r="B113" s="99"/>
      <c r="C113" s="99">
        <f>VLOOKUP(B92,'POINTS SCORE'!$B$8:$AK$37,22,FALSE)</f>
        <v>0</v>
      </c>
      <c r="D113" s="99">
        <f>VLOOKUP(B92,'POINTS SCORE'!$B$37:$AK$78,22,FALSE)</f>
        <v>0</v>
      </c>
      <c r="E113" s="101">
        <v>21</v>
      </c>
      <c r="F113" s="85"/>
      <c r="G113" s="94">
        <v>0</v>
      </c>
      <c r="H113" s="94">
        <v>0</v>
      </c>
      <c r="I113" s="101">
        <v>21</v>
      </c>
      <c r="J113" s="85"/>
      <c r="K113" s="94">
        <f>VLOOKUP(J92,'POINTS SCORE'!$B$8:$AK$37,22,FALSE)</f>
        <v>0</v>
      </c>
      <c r="L113" s="94">
        <f>VLOOKUP(J92,'POINTS SCORE'!$B$37:$AK$78,22,FALSE)</f>
        <v>0</v>
      </c>
      <c r="M113" s="101">
        <v>21</v>
      </c>
      <c r="N113" s="85"/>
      <c r="O113" s="94">
        <f>VLOOKUP(N92,'POINTS SCORE'!$B$8:$AK$37,22,FALSE)</f>
        <v>0</v>
      </c>
      <c r="P113" s="94">
        <f>VLOOKUP(N92,'POINTS SCORE'!$B$37:$AK$78,22,FALSE)</f>
        <v>0</v>
      </c>
      <c r="Q113" s="88">
        <v>21</v>
      </c>
      <c r="S113" s="94">
        <f>VLOOKUP(R92,'POINTS SCORE'!$B$8:$AK$37,22,FALSE)</f>
        <v>0</v>
      </c>
      <c r="T113" s="85">
        <f>VLOOKUP(R92,'POINTS SCORE'!$B$37:$AK$78,22,FALSE)</f>
        <v>0</v>
      </c>
      <c r="U113" s="88">
        <v>21</v>
      </c>
      <c r="W113" s="85" t="e">
        <f>VLOOKUP(V92,'POINTS SCORE'!$B$8:$AK$37,22,FALSE)</f>
        <v>#N/A</v>
      </c>
      <c r="X113" s="89" t="e">
        <f>VLOOKUP(V92,'POINTS SCORE'!$B$37:$AK$78,22,FALSE)</f>
        <v>#N/A</v>
      </c>
    </row>
    <row r="114" spans="1:24">
      <c r="A114" s="88">
        <v>22</v>
      </c>
      <c r="B114" s="99"/>
      <c r="C114" s="99">
        <f>VLOOKUP(B92,'POINTS SCORE'!$B$8:$AK$37,23,FALSE)</f>
        <v>0</v>
      </c>
      <c r="D114" s="99">
        <f>VLOOKUP(B92,'POINTS SCORE'!$B$37:$AK$78,23,FALSE)</f>
        <v>0</v>
      </c>
      <c r="E114" s="101">
        <v>22</v>
      </c>
      <c r="F114" s="85"/>
      <c r="G114" s="94">
        <f>VLOOKUP(F92,'POINTS SCORE'!$B$8:$AK$37,23,FALSE)</f>
        <v>0</v>
      </c>
      <c r="H114" s="94">
        <f>VLOOKUP(F92,'POINTS SCORE'!$B$37:$AK$78,23,FALSE)</f>
        <v>0</v>
      </c>
      <c r="I114" s="101">
        <v>22</v>
      </c>
      <c r="J114" s="85"/>
      <c r="K114" s="94">
        <f>VLOOKUP(J92,'POINTS SCORE'!$B$8:$AK$37,23,FALSE)</f>
        <v>0</v>
      </c>
      <c r="L114" s="94">
        <f>VLOOKUP(J92,'POINTS SCORE'!$B$37:$AK$78,23,FALSE)</f>
        <v>0</v>
      </c>
      <c r="M114" s="101">
        <v>22</v>
      </c>
      <c r="N114" s="85"/>
      <c r="O114" s="94">
        <f>VLOOKUP(N92,'POINTS SCORE'!$B$8:$AK$37,23,FALSE)</f>
        <v>0</v>
      </c>
      <c r="P114" s="94">
        <f>VLOOKUP(N92,'POINTS SCORE'!$B$37:$AK$78,23,FALSE)</f>
        <v>0</v>
      </c>
      <c r="Q114" s="88">
        <v>22</v>
      </c>
      <c r="S114" s="94">
        <f>VLOOKUP(R92,'POINTS SCORE'!$B$8:$AK$37,23,FALSE)</f>
        <v>0</v>
      </c>
      <c r="T114" s="85">
        <f>VLOOKUP(R92,'POINTS SCORE'!$B$37:$AK$78,23,FALSE)</f>
        <v>0</v>
      </c>
      <c r="U114" s="88">
        <v>22</v>
      </c>
      <c r="W114" s="85" t="e">
        <f>VLOOKUP(V92,'POINTS SCORE'!$B$8:$AK$37,23,FALSE)</f>
        <v>#N/A</v>
      </c>
      <c r="X114" s="89" t="e">
        <f>VLOOKUP(V92,'POINTS SCORE'!$B$37:$AK$78,23,FALSE)</f>
        <v>#N/A</v>
      </c>
    </row>
    <row r="115" spans="1:24">
      <c r="A115" s="88">
        <v>23</v>
      </c>
      <c r="B115" s="99"/>
      <c r="C115" s="99">
        <f>VLOOKUP(B92,'POINTS SCORE'!$B$8:$AK$37,24,FALSE)</f>
        <v>0</v>
      </c>
      <c r="D115" s="99">
        <f>VLOOKUP(B92,'POINTS SCORE'!$B$37:$AK$78,24,FALSE)</f>
        <v>0</v>
      </c>
      <c r="E115" s="101">
        <v>23</v>
      </c>
      <c r="F115" s="85"/>
      <c r="G115" s="94">
        <f>VLOOKUP(F92,'POINTS SCORE'!$B$8:$AK$37,24,FALSE)</f>
        <v>0</v>
      </c>
      <c r="H115" s="94">
        <f>VLOOKUP(F92,'POINTS SCORE'!$B$37:$AK$78,24,FALSE)</f>
        <v>0</v>
      </c>
      <c r="I115" s="101">
        <v>23</v>
      </c>
      <c r="J115" s="85"/>
      <c r="K115" s="94">
        <f>VLOOKUP(J92,'POINTS SCORE'!$B$8:$AK$37,24,FALSE)</f>
        <v>0</v>
      </c>
      <c r="L115" s="94">
        <f>VLOOKUP(J92,'POINTS SCORE'!$B$37:$AK$78,24,FALSE)</f>
        <v>0</v>
      </c>
      <c r="M115" s="101">
        <v>23</v>
      </c>
      <c r="N115" s="85"/>
      <c r="O115" s="94">
        <f>VLOOKUP(N92,'POINTS SCORE'!$B$8:$AK$37,24,FALSE)</f>
        <v>0</v>
      </c>
      <c r="P115" s="94">
        <f>VLOOKUP(N92,'POINTS SCORE'!$B$37:$AK$78,24,FALSE)</f>
        <v>0</v>
      </c>
      <c r="Q115" s="88">
        <v>23</v>
      </c>
      <c r="S115" s="94">
        <f>VLOOKUP(R92,'POINTS SCORE'!$B$8:$AK$37,24,FALSE)</f>
        <v>0</v>
      </c>
      <c r="T115" s="85">
        <f>VLOOKUP(R92,'POINTS SCORE'!$B$37:$AK$78,24,FALSE)</f>
        <v>0</v>
      </c>
      <c r="U115" s="88">
        <v>23</v>
      </c>
      <c r="W115" s="85" t="e">
        <f>VLOOKUP(V92,'POINTS SCORE'!$B$8:$AK$37,24,FALSE)</f>
        <v>#N/A</v>
      </c>
      <c r="X115" s="89" t="e">
        <f>VLOOKUP(V92,'POINTS SCORE'!$B$37:$AK$78,24,FALSE)</f>
        <v>#N/A</v>
      </c>
    </row>
    <row r="116" spans="1:24">
      <c r="A116" s="88">
        <v>24</v>
      </c>
      <c r="B116" s="99"/>
      <c r="C116" s="99">
        <f>VLOOKUP(B92,'POINTS SCORE'!$B$8:$AK$37,25,FALSE)</f>
        <v>0</v>
      </c>
      <c r="D116" s="99">
        <f>VLOOKUP(B92,'POINTS SCORE'!$B$37:$AK$78,25,FALSE)</f>
        <v>0</v>
      </c>
      <c r="E116" s="101">
        <v>24</v>
      </c>
      <c r="F116" s="85"/>
      <c r="G116" s="94">
        <f>VLOOKUP(F92,'POINTS SCORE'!$B$8:$AK$37,25,FALSE)</f>
        <v>0</v>
      </c>
      <c r="H116" s="94">
        <f>VLOOKUP(F92,'POINTS SCORE'!$B$37:$AK$78,25,FALSE)</f>
        <v>0</v>
      </c>
      <c r="I116" s="101">
        <v>24</v>
      </c>
      <c r="J116" s="85"/>
      <c r="K116" s="94">
        <f>VLOOKUP(J92,'POINTS SCORE'!$B$8:$AK$37,25,FALSE)</f>
        <v>0</v>
      </c>
      <c r="L116" s="94">
        <f>VLOOKUP(J92,'POINTS SCORE'!$B$37:$AK$78,25,FALSE)</f>
        <v>0</v>
      </c>
      <c r="M116" s="101">
        <v>24</v>
      </c>
      <c r="N116" s="85"/>
      <c r="O116" s="94">
        <f>VLOOKUP(N92,'POINTS SCORE'!$B$8:$AK$37,25,FALSE)</f>
        <v>0</v>
      </c>
      <c r="P116" s="94">
        <f>VLOOKUP(N92,'POINTS SCORE'!$B$37:$AK$78,25,FALSE)</f>
        <v>0</v>
      </c>
      <c r="Q116" s="88">
        <v>24</v>
      </c>
      <c r="S116" s="94">
        <f>VLOOKUP(R92,'POINTS SCORE'!$B$8:$AK$37,25,FALSE)</f>
        <v>0</v>
      </c>
      <c r="T116" s="85">
        <f>VLOOKUP(R92,'POINTS SCORE'!$B$37:$AK$78,25,FALSE)</f>
        <v>0</v>
      </c>
      <c r="U116" s="88">
        <v>24</v>
      </c>
      <c r="W116" s="85" t="e">
        <f>VLOOKUP(V92,'POINTS SCORE'!$B$8:$AK$37,25,FALSE)</f>
        <v>#N/A</v>
      </c>
      <c r="X116" s="89" t="e">
        <f>VLOOKUP(V92,'POINTS SCORE'!$B$37:$AK$78,25,FALSE)</f>
        <v>#N/A</v>
      </c>
    </row>
    <row r="117" spans="1:24">
      <c r="A117" s="88">
        <v>25</v>
      </c>
      <c r="B117" s="99"/>
      <c r="C117" s="99">
        <f>VLOOKUP(B92,'POINTS SCORE'!$B$8:$AK$37,26,FALSE)</f>
        <v>0</v>
      </c>
      <c r="D117" s="99">
        <f>VLOOKUP(B92,'POINTS SCORE'!$B$37:$AK$78,26,FALSE)</f>
        <v>0</v>
      </c>
      <c r="E117" s="101">
        <v>25</v>
      </c>
      <c r="F117" s="85"/>
      <c r="G117" s="94">
        <f>VLOOKUP(F92,'POINTS SCORE'!$B$8:$AK$37,26,FALSE)</f>
        <v>0</v>
      </c>
      <c r="H117" s="94">
        <f>VLOOKUP(F92,'POINTS SCORE'!$B$37:$AK$78,26,FALSE)</f>
        <v>0</v>
      </c>
      <c r="I117" s="101">
        <v>25</v>
      </c>
      <c r="J117" s="85"/>
      <c r="K117" s="94">
        <f>VLOOKUP(J92,'POINTS SCORE'!$B$8:$AK$37,26,FALSE)</f>
        <v>0</v>
      </c>
      <c r="L117" s="94">
        <f>VLOOKUP(J92,'POINTS SCORE'!$B$37:$AK$78,26,FALSE)</f>
        <v>0</v>
      </c>
      <c r="M117" s="101">
        <v>25</v>
      </c>
      <c r="N117" s="85"/>
      <c r="O117" s="94">
        <f>VLOOKUP(N92,'POINTS SCORE'!$B$8:$AK$37,26,FALSE)</f>
        <v>0</v>
      </c>
      <c r="P117" s="94">
        <f>VLOOKUP(N92,'POINTS SCORE'!$B$37:$AK$78,26,FALSE)</f>
        <v>0</v>
      </c>
      <c r="Q117" s="88">
        <v>25</v>
      </c>
      <c r="S117" s="94">
        <f>VLOOKUP(R92,'POINTS SCORE'!$B$8:$AK$37,26,FALSE)</f>
        <v>0</v>
      </c>
      <c r="T117" s="85">
        <f>VLOOKUP(R92,'POINTS SCORE'!$B$37:$AK$78,26,FALSE)</f>
        <v>0</v>
      </c>
      <c r="U117" s="88">
        <v>25</v>
      </c>
      <c r="W117" s="85" t="e">
        <f>VLOOKUP(V92,'POINTS SCORE'!$B$8:$AK$37,26,FALSE)</f>
        <v>#N/A</v>
      </c>
      <c r="X117" s="89" t="e">
        <f>VLOOKUP(V92,'POINTS SCORE'!$B$37:$AK$78,26,FALSE)</f>
        <v>#N/A</v>
      </c>
    </row>
    <row r="118" spans="1:24">
      <c r="A118" s="88">
        <v>26</v>
      </c>
      <c r="B118" s="99"/>
      <c r="C118" s="99">
        <f>VLOOKUP(B92,'POINTS SCORE'!$B$8:$AK$37,27,FALSE)</f>
        <v>0</v>
      </c>
      <c r="D118" s="99">
        <f>VLOOKUP(B92,'POINTS SCORE'!$B$37:$AK$78,27,FALSE)</f>
        <v>0</v>
      </c>
      <c r="E118" s="101">
        <v>26</v>
      </c>
      <c r="F118" s="85"/>
      <c r="G118" s="94">
        <f>VLOOKUP(F92,'POINTS SCORE'!$B$8:$AK$37,27,FALSE)</f>
        <v>0</v>
      </c>
      <c r="H118" s="94">
        <f>VLOOKUP(F92,'POINTS SCORE'!$B$37:$AK$78,27,FALSE)</f>
        <v>0</v>
      </c>
      <c r="I118" s="101">
        <v>26</v>
      </c>
      <c r="J118" s="85"/>
      <c r="K118" s="94">
        <f>VLOOKUP(J92,'POINTS SCORE'!$B$8:$AK$37,27,FALSE)</f>
        <v>0</v>
      </c>
      <c r="L118" s="94">
        <f>VLOOKUP(J92,'POINTS SCORE'!$B$37:$AK$78,27,FALSE)</f>
        <v>0</v>
      </c>
      <c r="M118" s="101">
        <v>26</v>
      </c>
      <c r="N118" s="85"/>
      <c r="O118" s="94">
        <f>VLOOKUP(N92,'POINTS SCORE'!$B$8:$AK$37,27,FALSE)</f>
        <v>0</v>
      </c>
      <c r="P118" s="94">
        <f>VLOOKUP(N92,'POINTS SCORE'!$B$37:$AK$78,27,FALSE)</f>
        <v>0</v>
      </c>
      <c r="Q118" s="88">
        <v>26</v>
      </c>
      <c r="S118" s="94">
        <f>VLOOKUP(R92,'POINTS SCORE'!$B$8:$AK$37,27,FALSE)</f>
        <v>0</v>
      </c>
      <c r="T118" s="85">
        <f>VLOOKUP(R92,'POINTS SCORE'!$B$37:$AK$78,27,FALSE)</f>
        <v>0</v>
      </c>
      <c r="U118" s="88">
        <v>26</v>
      </c>
      <c r="W118" s="85" t="e">
        <f>VLOOKUP(V92,'POINTS SCORE'!$B$8:$AK$37,27,FALSE)</f>
        <v>#N/A</v>
      </c>
      <c r="X118" s="89" t="e">
        <f>VLOOKUP(V92,'POINTS SCORE'!$B$37:$AK$78,27,FALSE)</f>
        <v>#N/A</v>
      </c>
    </row>
    <row r="119" spans="1:24">
      <c r="A119" s="88">
        <v>27</v>
      </c>
      <c r="B119" s="99"/>
      <c r="C119" s="99">
        <f>VLOOKUP(B92,'POINTS SCORE'!$B$8:$AK$37,28,FALSE)</f>
        <v>0</v>
      </c>
      <c r="D119" s="99">
        <f>VLOOKUP(B92,'POINTS SCORE'!$B$37:$AK$78,28,FALSE)</f>
        <v>0</v>
      </c>
      <c r="E119" s="101">
        <v>27</v>
      </c>
      <c r="F119" s="85"/>
      <c r="G119" s="94">
        <f>VLOOKUP(F92,'POINTS SCORE'!$B$8:$AK$37,28,FALSE)</f>
        <v>0</v>
      </c>
      <c r="H119" s="94">
        <f>VLOOKUP(F92,'POINTS SCORE'!$B$37:$AK$78,28,FALSE)</f>
        <v>0</v>
      </c>
      <c r="I119" s="101">
        <v>27</v>
      </c>
      <c r="J119" s="85"/>
      <c r="K119" s="94">
        <f>VLOOKUP(J92,'POINTS SCORE'!$B$8:$AK$37,28,FALSE)</f>
        <v>0</v>
      </c>
      <c r="L119" s="94">
        <f>VLOOKUP(J92,'POINTS SCORE'!$B$37:$AK$78,28,FALSE)</f>
        <v>0</v>
      </c>
      <c r="M119" s="101">
        <v>27</v>
      </c>
      <c r="N119" s="85"/>
      <c r="O119" s="94">
        <f>VLOOKUP(N92,'POINTS SCORE'!$B$8:$AK$37,28,FALSE)</f>
        <v>0</v>
      </c>
      <c r="P119" s="94">
        <f>VLOOKUP(N92,'POINTS SCORE'!$B$37:$AK$78,28,FALSE)</f>
        <v>0</v>
      </c>
      <c r="Q119" s="88">
        <v>27</v>
      </c>
      <c r="S119" s="94">
        <f>VLOOKUP(R92,'POINTS SCORE'!$B$8:$AK$37,28,FALSE)</f>
        <v>0</v>
      </c>
      <c r="T119" s="85">
        <f>VLOOKUP(R92,'POINTS SCORE'!$B$37:$AK$78,28,FALSE)</f>
        <v>0</v>
      </c>
      <c r="U119" s="88">
        <v>27</v>
      </c>
      <c r="W119" s="85" t="e">
        <f>VLOOKUP(V92,'POINTS SCORE'!$B$8:$AK$37,28,FALSE)</f>
        <v>#N/A</v>
      </c>
      <c r="X119" s="89" t="e">
        <f>VLOOKUP(V92,'POINTS SCORE'!$B$37:$AK$78,28,FALSE)</f>
        <v>#N/A</v>
      </c>
    </row>
    <row r="120" spans="1:24">
      <c r="A120" s="88">
        <v>28</v>
      </c>
      <c r="B120" s="99"/>
      <c r="C120" s="99">
        <f>VLOOKUP(B92,'POINTS SCORE'!$B$8:$AK$37,29,FALSE)</f>
        <v>0</v>
      </c>
      <c r="D120" s="99">
        <f>VLOOKUP(B92,'POINTS SCORE'!$B$37:$AK$78,29,FALSE)</f>
        <v>0</v>
      </c>
      <c r="E120" s="101">
        <v>28</v>
      </c>
      <c r="F120" s="85"/>
      <c r="G120" s="94">
        <f>VLOOKUP(F92,'POINTS SCORE'!$B$8:$AK$37,29,FALSE)</f>
        <v>0</v>
      </c>
      <c r="H120" s="94">
        <f>VLOOKUP(F92,'POINTS SCORE'!$B$37:$AK$78,29,FALSE)</f>
        <v>0</v>
      </c>
      <c r="I120" s="101">
        <v>28</v>
      </c>
      <c r="J120" s="85"/>
      <c r="K120" s="94">
        <f>VLOOKUP(J92,'POINTS SCORE'!$B$8:$AK$37,29,FALSE)</f>
        <v>0</v>
      </c>
      <c r="L120" s="94">
        <f>VLOOKUP(J92,'POINTS SCORE'!$B$37:$AK$78,29,FALSE)</f>
        <v>0</v>
      </c>
      <c r="M120" s="101">
        <v>28</v>
      </c>
      <c r="N120" s="85"/>
      <c r="O120" s="94">
        <f>VLOOKUP(N92,'POINTS SCORE'!$B$8:$AK$37,29,FALSE)</f>
        <v>0</v>
      </c>
      <c r="P120" s="94">
        <f>VLOOKUP(N92,'POINTS SCORE'!$B$37:$AK$78,29,FALSE)</f>
        <v>0</v>
      </c>
      <c r="Q120" s="88">
        <v>28</v>
      </c>
      <c r="S120" s="94">
        <f>VLOOKUP(R92,'POINTS SCORE'!$B$8:$AK$37,29,FALSE)</f>
        <v>0</v>
      </c>
      <c r="T120" s="85">
        <f>VLOOKUP(R92,'POINTS SCORE'!$B$37:$AK$78,29,FALSE)</f>
        <v>0</v>
      </c>
      <c r="U120" s="88">
        <v>28</v>
      </c>
      <c r="W120" s="85" t="e">
        <f>VLOOKUP(V92,'POINTS SCORE'!$B$8:$AK$37,29,FALSE)</f>
        <v>#N/A</v>
      </c>
      <c r="X120" s="89" t="e">
        <f>VLOOKUP(V92,'POINTS SCORE'!$B$37:$AK$78,29,FALSE)</f>
        <v>#N/A</v>
      </c>
    </row>
    <row r="121" spans="1:24">
      <c r="A121" s="88">
        <v>29</v>
      </c>
      <c r="B121" s="99"/>
      <c r="C121" s="99">
        <f>VLOOKUP(B92,'POINTS SCORE'!$B$8:$AK$37,30,FALSE)</f>
        <v>0</v>
      </c>
      <c r="D121" s="99">
        <f>VLOOKUP(B92,'POINTS SCORE'!$B$37:$AK$78,30,FALSE)</f>
        <v>0</v>
      </c>
      <c r="E121" s="101">
        <v>29</v>
      </c>
      <c r="F121" s="85"/>
      <c r="G121" s="94">
        <f>VLOOKUP(F92,'POINTS SCORE'!$B$8:$AK$37,30,FALSE)</f>
        <v>0</v>
      </c>
      <c r="H121" s="94">
        <f>VLOOKUP(F92,'POINTS SCORE'!$B$37:$AK$78,30,FALSE)</f>
        <v>0</v>
      </c>
      <c r="I121" s="101">
        <v>29</v>
      </c>
      <c r="J121" s="85"/>
      <c r="K121" s="94">
        <f>VLOOKUP(J92,'POINTS SCORE'!$B$8:$AK$37,30,FALSE)</f>
        <v>0</v>
      </c>
      <c r="L121" s="94">
        <f>VLOOKUP(J92,'POINTS SCORE'!$B$37:$AK$78,30,FALSE)</f>
        <v>0</v>
      </c>
      <c r="M121" s="101">
        <v>29</v>
      </c>
      <c r="N121" s="85"/>
      <c r="O121" s="94">
        <f>VLOOKUP(N92,'POINTS SCORE'!$B$8:$AK$37,30,FALSE)</f>
        <v>0</v>
      </c>
      <c r="P121" s="94">
        <f>VLOOKUP(N92,'POINTS SCORE'!$B$37:$AK$78,30,FALSE)</f>
        <v>0</v>
      </c>
      <c r="Q121" s="88">
        <v>29</v>
      </c>
      <c r="S121" s="94">
        <f>VLOOKUP(R92,'POINTS SCORE'!$B$8:$AK$37,30,FALSE)</f>
        <v>0</v>
      </c>
      <c r="T121" s="85">
        <f>VLOOKUP(R92,'POINTS SCORE'!$B$37:$AK$78,30,FALSE)</f>
        <v>0</v>
      </c>
      <c r="U121" s="88">
        <v>29</v>
      </c>
      <c r="W121" s="85" t="e">
        <f>VLOOKUP(V92,'POINTS SCORE'!$B$8:$AK$37,30,FALSE)</f>
        <v>#N/A</v>
      </c>
      <c r="X121" s="89" t="e">
        <f>VLOOKUP(V92,'POINTS SCORE'!$B$37:$AK$78,30,FALSE)</f>
        <v>#N/A</v>
      </c>
    </row>
    <row r="122" spans="1:24">
      <c r="A122" s="88">
        <v>30</v>
      </c>
      <c r="B122" s="99"/>
      <c r="C122" s="99">
        <f>VLOOKUP(B92,'POINTS SCORE'!$B$8:$AK$37,31,FALSE)</f>
        <v>0</v>
      </c>
      <c r="D122" s="99">
        <f>VLOOKUP(B92,'POINTS SCORE'!$B$37:$AK$78,31,FALSE)</f>
        <v>0</v>
      </c>
      <c r="E122" s="101">
        <v>30</v>
      </c>
      <c r="F122" s="85"/>
      <c r="G122" s="94">
        <f>VLOOKUP(F92,'POINTS SCORE'!$B$8:$AK$37,31,FALSE)</f>
        <v>0</v>
      </c>
      <c r="H122" s="94">
        <f>VLOOKUP(F92,'POINTS SCORE'!$B$37:$AK$78,31,FALSE)</f>
        <v>0</v>
      </c>
      <c r="I122" s="101">
        <v>30</v>
      </c>
      <c r="J122" s="85"/>
      <c r="K122" s="94">
        <f>VLOOKUP(J92,'POINTS SCORE'!$B$8:$AK$37,31,FALSE)</f>
        <v>0</v>
      </c>
      <c r="L122" s="94">
        <f>VLOOKUP(J92,'POINTS SCORE'!$B$37:$AK$78,31,FALSE)</f>
        <v>0</v>
      </c>
      <c r="M122" s="101">
        <v>30</v>
      </c>
      <c r="N122" s="85"/>
      <c r="O122" s="94">
        <f>VLOOKUP(N92,'POINTS SCORE'!$B$8:$AK$37,31,FALSE)</f>
        <v>0</v>
      </c>
      <c r="P122" s="94">
        <f>VLOOKUP(N92,'POINTS SCORE'!$B$37:$AK$78,31,FALSE)</f>
        <v>0</v>
      </c>
      <c r="Q122" s="88">
        <v>30</v>
      </c>
      <c r="S122" s="94">
        <f>VLOOKUP(R92,'POINTS SCORE'!$B$8:$AK$37,31,FALSE)</f>
        <v>0</v>
      </c>
      <c r="T122" s="85">
        <f>VLOOKUP(R92,'POINTS SCORE'!$B$37:$AK$78,31,FALSE)</f>
        <v>0</v>
      </c>
      <c r="U122" s="88">
        <v>30</v>
      </c>
      <c r="W122" s="85" t="e">
        <f>VLOOKUP(V92,'POINTS SCORE'!$B$8:$AK$37,31,FALSE)</f>
        <v>#N/A</v>
      </c>
      <c r="X122" s="89" t="e">
        <f>VLOOKUP(V92,'POINTS SCORE'!$B$37:$AK$78,31,FALSE)</f>
        <v>#N/A</v>
      </c>
    </row>
    <row r="123" spans="1:24">
      <c r="A123" s="88" t="s">
        <v>62</v>
      </c>
      <c r="B123" s="99"/>
      <c r="C123" s="99">
        <f>VLOOKUP(B92,'POINTS SCORE'!$B$8:$AK$37,34,FALSE)</f>
        <v>14</v>
      </c>
      <c r="D123" s="99">
        <f>VLOOKUP(B92,'POINTS SCORE'!$B$37:$AK$78,34,FALSE)</f>
        <v>14</v>
      </c>
      <c r="E123" s="101" t="s">
        <v>62</v>
      </c>
      <c r="F123" s="85" t="s">
        <v>1025</v>
      </c>
      <c r="G123" s="85">
        <f>VLOOKUP(F92,'POINTS SCORE'!$B$8:$AK$37,34,FALSE)</f>
        <v>14</v>
      </c>
      <c r="H123" s="85">
        <f>VLOOKUP(F92,'POINTS SCORE'!$B$37:$AK$78,34,FALSE)</f>
        <v>14</v>
      </c>
      <c r="I123" s="101" t="s">
        <v>62</v>
      </c>
      <c r="J123" s="85" t="s">
        <v>1020</v>
      </c>
      <c r="K123" s="85">
        <f>VLOOKUP(J92,'POINTS SCORE'!$B$8:$AK$37,34,FALSE)</f>
        <v>14</v>
      </c>
      <c r="L123" s="85">
        <f>VLOOKUP(J92,'POINTS SCORE'!$B$37:$AK$78,34,FALSE)</f>
        <v>14</v>
      </c>
      <c r="M123" s="101" t="s">
        <v>62</v>
      </c>
      <c r="N123" s="85" t="s">
        <v>1234</v>
      </c>
      <c r="O123" s="85">
        <v>0</v>
      </c>
      <c r="P123" s="85">
        <v>0</v>
      </c>
      <c r="Q123" s="88" t="s">
        <v>62</v>
      </c>
      <c r="S123" s="85">
        <f>VLOOKUP(R92,'POINTS SCORE'!$B$8:$AK$37,34,FALSE)</f>
        <v>14</v>
      </c>
      <c r="T123" s="99">
        <f>VLOOKUP(R92,'POINTS SCORE'!$B$37:$AK$78,34,FALSE)</f>
        <v>14</v>
      </c>
      <c r="U123" s="88" t="s">
        <v>62</v>
      </c>
      <c r="W123" s="85" t="e">
        <f>VLOOKUP(V92,'POINTS SCORE'!$B$8:$AK$37,34,FALSE)</f>
        <v>#N/A</v>
      </c>
      <c r="X123" s="100" t="e">
        <f>VLOOKUP(V92,'POINTS SCORE'!$B$37:$AK$78,34,FALSE)</f>
        <v>#N/A</v>
      </c>
    </row>
    <row r="124" spans="1:24">
      <c r="A124" s="88" t="s">
        <v>62</v>
      </c>
      <c r="B124" s="99"/>
      <c r="C124" s="99">
        <f>VLOOKUP(B92,'POINTS SCORE'!$B$8:$AK$37,34,FALSE)</f>
        <v>14</v>
      </c>
      <c r="D124" s="99">
        <f>VLOOKUP(B92,'POINTS SCORE'!$B$37:$AK$78,34,FALSE)</f>
        <v>14</v>
      </c>
      <c r="E124" s="101" t="s">
        <v>62</v>
      </c>
      <c r="F124" s="85"/>
      <c r="G124" s="85">
        <f>VLOOKUP(F92,'POINTS SCORE'!$B$8:$AK$37,34,FALSE)</f>
        <v>14</v>
      </c>
      <c r="H124" s="85">
        <f>VLOOKUP(F92,'POINTS SCORE'!$B$37:$AK$78,34,FALSE)</f>
        <v>14</v>
      </c>
      <c r="I124" s="101" t="s">
        <v>62</v>
      </c>
      <c r="J124" s="85" t="s">
        <v>1184</v>
      </c>
      <c r="K124" s="85">
        <v>0</v>
      </c>
      <c r="L124" s="85">
        <v>0</v>
      </c>
      <c r="M124" s="101" t="s">
        <v>62</v>
      </c>
      <c r="N124" s="85"/>
      <c r="O124" s="85">
        <f>VLOOKUP(N92,'POINTS SCORE'!$B$8:$AK$37,34,FALSE)</f>
        <v>14</v>
      </c>
      <c r="P124" s="85">
        <f>VLOOKUP(N92,'POINTS SCORE'!$B$37:$AK$78,34,FALSE)</f>
        <v>14</v>
      </c>
      <c r="Q124" s="88" t="s">
        <v>62</v>
      </c>
      <c r="S124" s="85">
        <f>VLOOKUP(R92,'POINTS SCORE'!$B$8:$AK$37,34,FALSE)</f>
        <v>14</v>
      </c>
      <c r="T124" s="99">
        <f>VLOOKUP(R92,'POINTS SCORE'!$B$37:$AK$78,34,FALSE)</f>
        <v>14</v>
      </c>
      <c r="U124" s="88" t="s">
        <v>62</v>
      </c>
      <c r="W124" s="85" t="e">
        <f>VLOOKUP(V92,'POINTS SCORE'!$B$8:$AK$37,34,FALSE)</f>
        <v>#N/A</v>
      </c>
      <c r="X124" s="100" t="e">
        <f>VLOOKUP(V92,'POINTS SCORE'!$B$37:$AK$78,34,FALSE)</f>
        <v>#N/A</v>
      </c>
    </row>
    <row r="125" spans="1:24">
      <c r="A125" s="88" t="s">
        <v>62</v>
      </c>
      <c r="B125" s="99"/>
      <c r="C125" s="99">
        <f>VLOOKUP(B92,'POINTS SCORE'!$B$8:$AK$37,34,FALSE)</f>
        <v>14</v>
      </c>
      <c r="D125" s="99">
        <f>VLOOKUP(B92,'POINTS SCORE'!$B$37:$AK$78,34,FALSE)</f>
        <v>14</v>
      </c>
      <c r="E125" s="101" t="s">
        <v>62</v>
      </c>
      <c r="F125" s="85"/>
      <c r="G125" s="85">
        <f>VLOOKUP(F92,'POINTS SCORE'!$B$8:$AK$37,34,FALSE)</f>
        <v>14</v>
      </c>
      <c r="H125" s="85">
        <f>VLOOKUP(F92,'POINTS SCORE'!$B$37:$AK$78,34,FALSE)</f>
        <v>14</v>
      </c>
      <c r="I125" s="101" t="s">
        <v>62</v>
      </c>
      <c r="J125" s="85"/>
      <c r="K125" s="85">
        <f>VLOOKUP(J92,'POINTS SCORE'!$B$8:$AK$37,34,FALSE)</f>
        <v>14</v>
      </c>
      <c r="L125" s="85">
        <f>VLOOKUP(J92,'POINTS SCORE'!$B$37:$AK$78,34,FALSE)</f>
        <v>14</v>
      </c>
      <c r="M125" s="101" t="s">
        <v>62</v>
      </c>
      <c r="N125" s="85"/>
      <c r="O125" s="85">
        <f>VLOOKUP(N92,'POINTS SCORE'!$B$8:$AK$37,34,FALSE)</f>
        <v>14</v>
      </c>
      <c r="P125" s="85">
        <f>VLOOKUP(N92,'POINTS SCORE'!$B$37:$AK$78,34,FALSE)</f>
        <v>14</v>
      </c>
      <c r="Q125" s="88" t="s">
        <v>62</v>
      </c>
      <c r="S125" s="85">
        <f>VLOOKUP(R92,'POINTS SCORE'!$B$8:$AK$37,34,FALSE)</f>
        <v>14</v>
      </c>
      <c r="T125" s="99">
        <f>VLOOKUP(R92,'POINTS SCORE'!$B$37:$AK$78,34,FALSE)</f>
        <v>14</v>
      </c>
      <c r="U125" s="88" t="s">
        <v>62</v>
      </c>
      <c r="W125" s="85" t="e">
        <f>VLOOKUP(V92,'POINTS SCORE'!$B$8:$AK$37,34,FALSE)</f>
        <v>#N/A</v>
      </c>
      <c r="X125" s="100" t="e">
        <f>VLOOKUP(V92,'POINTS SCORE'!$B$37:$AK$78,34,FALSE)</f>
        <v>#N/A</v>
      </c>
    </row>
    <row r="126" spans="1:24">
      <c r="A126" s="88" t="s">
        <v>62</v>
      </c>
      <c r="B126" s="99"/>
      <c r="C126" s="99">
        <f>VLOOKUP(B92,'POINTS SCORE'!$B$8:$AK$37,34,FALSE)</f>
        <v>14</v>
      </c>
      <c r="D126" s="99">
        <f>VLOOKUP(B92,'POINTS SCORE'!$B$37:$AK$78,34,FALSE)</f>
        <v>14</v>
      </c>
      <c r="E126" s="101" t="s">
        <v>62</v>
      </c>
      <c r="F126" s="85"/>
      <c r="G126" s="85">
        <f>VLOOKUP(F92,'POINTS SCORE'!$B$8:$AK$37,34,FALSE)</f>
        <v>14</v>
      </c>
      <c r="H126" s="85">
        <f>VLOOKUP(F92,'POINTS SCORE'!$B$37:$AK$78,34,FALSE)</f>
        <v>14</v>
      </c>
      <c r="I126" s="101" t="s">
        <v>62</v>
      </c>
      <c r="J126" s="85"/>
      <c r="K126" s="85">
        <f>VLOOKUP(J92,'POINTS SCORE'!$B$8:$AK$37,34,FALSE)</f>
        <v>14</v>
      </c>
      <c r="L126" s="85">
        <f>VLOOKUP(J92,'POINTS SCORE'!$B$37:$AK$78,34,FALSE)</f>
        <v>14</v>
      </c>
      <c r="M126" s="101" t="s">
        <v>62</v>
      </c>
      <c r="N126" s="85"/>
      <c r="O126" s="85">
        <f>VLOOKUP(N92,'POINTS SCORE'!$B$8:$AK$37,34,FALSE)</f>
        <v>14</v>
      </c>
      <c r="P126" s="85">
        <f>VLOOKUP(N92,'POINTS SCORE'!$B$37:$AK$78,34,FALSE)</f>
        <v>14</v>
      </c>
      <c r="Q126" s="88" t="s">
        <v>62</v>
      </c>
      <c r="S126" s="85">
        <f>VLOOKUP(R92,'POINTS SCORE'!$B$8:$AK$37,34,FALSE)</f>
        <v>14</v>
      </c>
      <c r="T126" s="99">
        <f>VLOOKUP(R92,'POINTS SCORE'!$B$37:$AK$78,34,FALSE)</f>
        <v>14</v>
      </c>
      <c r="U126" s="88" t="s">
        <v>62</v>
      </c>
      <c r="W126" s="85" t="e">
        <f>VLOOKUP(V92,'POINTS SCORE'!$B$8:$AK$37,34,FALSE)</f>
        <v>#N/A</v>
      </c>
      <c r="X126" s="100" t="e">
        <f>VLOOKUP(V92,'POINTS SCORE'!$B$37:$AK$78,34,FALSE)</f>
        <v>#N/A</v>
      </c>
    </row>
    <row r="127" spans="1:24">
      <c r="A127" s="88" t="s">
        <v>62</v>
      </c>
      <c r="B127" s="99"/>
      <c r="C127" s="99">
        <v>0</v>
      </c>
      <c r="D127" s="99">
        <v>0</v>
      </c>
      <c r="E127" s="101" t="s">
        <v>62</v>
      </c>
      <c r="F127" s="85"/>
      <c r="G127" s="85">
        <f>VLOOKUP(F92,'POINTS SCORE'!$B$8:$AK$37,34,FALSE)</f>
        <v>14</v>
      </c>
      <c r="H127" s="85">
        <f>VLOOKUP(F92,'POINTS SCORE'!$B$37:$AK$78,34,FALSE)</f>
        <v>14</v>
      </c>
      <c r="I127" s="101" t="s">
        <v>62</v>
      </c>
      <c r="J127" s="85"/>
      <c r="K127" s="85">
        <f>VLOOKUP(J92,'POINTS SCORE'!$B$8:$AK$37,34,FALSE)</f>
        <v>14</v>
      </c>
      <c r="L127" s="85">
        <f>VLOOKUP(J92,'POINTS SCORE'!$B$37:$AK$78,34,FALSE)</f>
        <v>14</v>
      </c>
      <c r="M127" s="101" t="s">
        <v>62</v>
      </c>
      <c r="N127" s="85"/>
      <c r="O127" s="85">
        <f>VLOOKUP(N92,'POINTS SCORE'!$B$8:$AK$37,34,FALSE)</f>
        <v>14</v>
      </c>
      <c r="P127" s="85">
        <f>VLOOKUP(N92,'POINTS SCORE'!$B$37:$AK$78,34,FALSE)</f>
        <v>14</v>
      </c>
      <c r="Q127" s="88" t="s">
        <v>62</v>
      </c>
      <c r="S127" s="85">
        <f>VLOOKUP(R92,'POINTS SCORE'!$B$8:$AK$37,34,FALSE)</f>
        <v>14</v>
      </c>
      <c r="T127" s="99">
        <f>VLOOKUP(R92,'POINTS SCORE'!$B$37:$AK$78,34,FALSE)</f>
        <v>14</v>
      </c>
      <c r="U127" s="88" t="s">
        <v>62</v>
      </c>
      <c r="W127" s="85" t="e">
        <f>VLOOKUP(V92,'POINTS SCORE'!$B$8:$AK$37,34,FALSE)</f>
        <v>#N/A</v>
      </c>
      <c r="X127" s="100" t="e">
        <f>VLOOKUP(V92,'POINTS SCORE'!$B$37:$AK$78,34,FALSE)</f>
        <v>#N/A</v>
      </c>
    </row>
    <row r="128" spans="1:24">
      <c r="A128" s="88" t="s">
        <v>62</v>
      </c>
      <c r="B128" s="99"/>
      <c r="C128" s="99">
        <f>VLOOKUP(B92,'POINTS SCORE'!$B$8:$AK$37,34,FALSE)</f>
        <v>14</v>
      </c>
      <c r="D128" s="99">
        <f>VLOOKUP(B92,'POINTS SCORE'!$B$37:$AK$78,34,FALSE)</f>
        <v>14</v>
      </c>
      <c r="E128" s="101" t="s">
        <v>62</v>
      </c>
      <c r="F128" s="85"/>
      <c r="G128" s="85">
        <f>VLOOKUP(F92,'POINTS SCORE'!$B$8:$AK$37,34,FALSE)</f>
        <v>14</v>
      </c>
      <c r="H128" s="85">
        <f>VLOOKUP(F92,'POINTS SCORE'!$B$37:$AK$78,34,FALSE)</f>
        <v>14</v>
      </c>
      <c r="I128" s="101" t="s">
        <v>62</v>
      </c>
      <c r="J128" s="85"/>
      <c r="K128" s="85">
        <f>VLOOKUP(J92,'POINTS SCORE'!$B$8:$AK$37,34,FALSE)</f>
        <v>14</v>
      </c>
      <c r="L128" s="85">
        <f>VLOOKUP(J92,'POINTS SCORE'!$B$37:$AK$78,34,FALSE)</f>
        <v>14</v>
      </c>
      <c r="M128" s="101" t="s">
        <v>62</v>
      </c>
      <c r="N128" s="85"/>
      <c r="O128" s="85">
        <f>VLOOKUP(N92,'POINTS SCORE'!$B$8:$AK$37,34,FALSE)</f>
        <v>14</v>
      </c>
      <c r="P128" s="85">
        <f>VLOOKUP(N92,'POINTS SCORE'!$B$37:$AK$78,34,FALSE)</f>
        <v>14</v>
      </c>
      <c r="Q128" s="88" t="s">
        <v>62</v>
      </c>
      <c r="S128" s="85">
        <v>0</v>
      </c>
      <c r="T128" s="99">
        <v>0</v>
      </c>
      <c r="U128" s="88" t="s">
        <v>62</v>
      </c>
      <c r="W128" s="85" t="e">
        <f>VLOOKUP(V92,'POINTS SCORE'!$B$8:$AK$37,34,FALSE)</f>
        <v>#N/A</v>
      </c>
      <c r="X128" s="89" t="e">
        <f>VLOOKUP(V92,'POINTS SCORE'!$B$37:$AK$78,34,FALSE)</f>
        <v>#N/A</v>
      </c>
    </row>
    <row r="129" spans="1:24">
      <c r="A129" s="88" t="s">
        <v>63</v>
      </c>
      <c r="B129" s="99"/>
      <c r="C129" s="99">
        <f>VLOOKUP(B92,'POINTS SCORE'!$B$8:$AK$37,34,FALSE)</f>
        <v>14</v>
      </c>
      <c r="D129" s="99">
        <f>VLOOKUP(B92,'POINTS SCORE'!$B$37:$AK$78,34,FALSE)</f>
        <v>14</v>
      </c>
      <c r="E129" s="101" t="s">
        <v>63</v>
      </c>
      <c r="F129" s="85"/>
      <c r="G129" s="85">
        <f>VLOOKUP(F92,'POINTS SCORE'!$B$8:$AK$37,34,FALSE)</f>
        <v>14</v>
      </c>
      <c r="H129" s="85">
        <f>VLOOKUP(F92,'POINTS SCORE'!$B$37:$AK$78,34,FALSE)</f>
        <v>14</v>
      </c>
      <c r="I129" s="101" t="s">
        <v>63</v>
      </c>
      <c r="J129" s="85"/>
      <c r="K129" s="85">
        <f>VLOOKUP(J92,'POINTS SCORE'!$B$8:$AK$37,34,FALSE)</f>
        <v>14</v>
      </c>
      <c r="L129" s="85">
        <f>VLOOKUP(J92,'POINTS SCORE'!$B$37:$AK$78,34,FALSE)</f>
        <v>14</v>
      </c>
      <c r="M129" s="101" t="s">
        <v>62</v>
      </c>
      <c r="N129" s="85"/>
      <c r="O129" s="85">
        <f>VLOOKUP(N92,'POINTS SCORE'!$B$8:$AK$37,34,FALSE)</f>
        <v>14</v>
      </c>
      <c r="P129" s="85">
        <f>VLOOKUP(N92,'POINTS SCORE'!$B$37:$AK$78,34,FALSE)</f>
        <v>14</v>
      </c>
      <c r="Q129" s="88" t="s">
        <v>62</v>
      </c>
      <c r="S129" s="85">
        <f>VLOOKUP(R92,'POINTS SCORE'!$B$8:$AK$37,34,FALSE)</f>
        <v>14</v>
      </c>
      <c r="T129" s="99">
        <f>VLOOKUP(R92,'POINTS SCORE'!$B$37:$AK$78,34,FALSE)</f>
        <v>14</v>
      </c>
      <c r="U129" s="88" t="s">
        <v>63</v>
      </c>
      <c r="W129" s="85" t="e">
        <f>VLOOKUP(V92,'POINTS SCORE'!$B$8:$AK$37,34,FALSE)</f>
        <v>#N/A</v>
      </c>
      <c r="X129" s="100" t="e">
        <f>VLOOKUP(V92,'POINTS SCORE'!$B$37:$AK$78,34,FALSE)</f>
        <v>#N/A</v>
      </c>
    </row>
    <row r="130" spans="1:24">
      <c r="A130" s="88" t="s">
        <v>63</v>
      </c>
      <c r="B130" s="99"/>
      <c r="C130" s="99">
        <f>VLOOKUP(B92,'POINTS SCORE'!$B$8:$AK$37,34,FALSE)</f>
        <v>14</v>
      </c>
      <c r="D130" s="99">
        <f>VLOOKUP(B92,'POINTS SCORE'!$B$37:$AK$78,34,FALSE)</f>
        <v>14</v>
      </c>
      <c r="E130" s="101" t="s">
        <v>63</v>
      </c>
      <c r="F130" s="85"/>
      <c r="G130" s="85">
        <f>VLOOKUP(F92,'POINTS SCORE'!$B$8:$AK$37,34,FALSE)</f>
        <v>14</v>
      </c>
      <c r="H130" s="85">
        <f>VLOOKUP(F92,'POINTS SCORE'!$B$37:$AK$78,34,FALSE)</f>
        <v>14</v>
      </c>
      <c r="I130" s="101" t="s">
        <v>63</v>
      </c>
      <c r="J130" s="85"/>
      <c r="K130" s="85">
        <f>VLOOKUP(J92,'POINTS SCORE'!$B$8:$AK$37,34,FALSE)</f>
        <v>14</v>
      </c>
      <c r="L130" s="85">
        <f>VLOOKUP(J92,'POINTS SCORE'!$B$37:$AK$78,34,FALSE)</f>
        <v>14</v>
      </c>
      <c r="M130" s="101" t="s">
        <v>62</v>
      </c>
      <c r="N130" s="85"/>
      <c r="O130" s="85">
        <f>VLOOKUP(N92,'POINTS SCORE'!$B$8:$AK$37,34,FALSE)</f>
        <v>14</v>
      </c>
      <c r="P130" s="85">
        <f>VLOOKUP(N92,'POINTS SCORE'!$B$37:$AK$78,34,FALSE)</f>
        <v>14</v>
      </c>
      <c r="Q130" s="88" t="s">
        <v>63</v>
      </c>
      <c r="S130" s="99">
        <f>VLOOKUP(R92,'POINTS SCORE'!$B$8:$AK$37,34,FALSE)</f>
        <v>14</v>
      </c>
      <c r="T130" s="99">
        <f>VLOOKUP(R92,'POINTS SCORE'!$B$37:$AK$78,34,FALSE)</f>
        <v>14</v>
      </c>
      <c r="U130" s="88" t="s">
        <v>63</v>
      </c>
      <c r="W130" s="99" t="e">
        <f>VLOOKUP(V92,'POINTS SCORE'!$B$8:$AK$37,34,FALSE)</f>
        <v>#N/A</v>
      </c>
      <c r="X130" s="100" t="e">
        <f>VLOOKUP(V92,'POINTS SCORE'!$B$37:$AK$78,34,FALSE)</f>
        <v>#N/A</v>
      </c>
    </row>
    <row r="131" spans="1:24">
      <c r="A131" s="88" t="s">
        <v>63</v>
      </c>
      <c r="B131" s="99"/>
      <c r="C131" s="99">
        <f>VLOOKUP(B92,'POINTS SCORE'!$B$8:$AK$37,34,FALSE)</f>
        <v>14</v>
      </c>
      <c r="D131" s="99">
        <f>VLOOKUP(B92,'POINTS SCORE'!$B$37:$AK$78,34,FALSE)</f>
        <v>14</v>
      </c>
      <c r="E131" s="101" t="s">
        <v>63</v>
      </c>
      <c r="F131" s="85"/>
      <c r="G131" s="85">
        <f>VLOOKUP(F92,'POINTS SCORE'!$B$8:$AK$37,34,FALSE)</f>
        <v>14</v>
      </c>
      <c r="H131" s="85">
        <f>VLOOKUP(F92,'POINTS SCORE'!$B$37:$AK$78,34,FALSE)</f>
        <v>14</v>
      </c>
      <c r="I131" s="101" t="s">
        <v>63</v>
      </c>
      <c r="J131" s="85"/>
      <c r="K131" s="85">
        <f>VLOOKUP(J92,'POINTS SCORE'!$B$8:$AK$37,34,FALSE)</f>
        <v>14</v>
      </c>
      <c r="L131" s="85">
        <f>VLOOKUP(J92,'POINTS SCORE'!$B$37:$AK$78,34,FALSE)</f>
        <v>14</v>
      </c>
      <c r="M131" s="101" t="s">
        <v>62</v>
      </c>
      <c r="N131" s="85"/>
      <c r="O131" s="85">
        <f>VLOOKUP(N92,'POINTS SCORE'!$B$8:$AK$37,34,FALSE)</f>
        <v>14</v>
      </c>
      <c r="P131" s="85">
        <f>VLOOKUP(N92,'POINTS SCORE'!$B$37:$AK$78,34,FALSE)</f>
        <v>14</v>
      </c>
      <c r="Q131" s="88" t="s">
        <v>63</v>
      </c>
      <c r="S131" s="99">
        <f>VLOOKUP(R92,'POINTS SCORE'!$B$8:$AK$37,34,FALSE)</f>
        <v>14</v>
      </c>
      <c r="T131" s="99">
        <f>VLOOKUP(R92,'POINTS SCORE'!$B$37:$AK$78,34,FALSE)</f>
        <v>14</v>
      </c>
      <c r="U131" s="88" t="s">
        <v>63</v>
      </c>
      <c r="W131" s="99" t="e">
        <f>VLOOKUP(V92,'POINTS SCORE'!$B$8:$AK$37,34,FALSE)</f>
        <v>#N/A</v>
      </c>
      <c r="X131" s="100" t="e">
        <f>VLOOKUP(V92,'POINTS SCORE'!$B$37:$AK$78,34,FALSE)</f>
        <v>#N/A</v>
      </c>
    </row>
    <row r="132" spans="1:24">
      <c r="A132" s="88" t="s">
        <v>64</v>
      </c>
      <c r="B132" s="99"/>
      <c r="C132" s="99">
        <f>VLOOKUP(B92,'POINTS SCORE'!$B$8:$AK$37,36,FALSE)</f>
        <v>0</v>
      </c>
      <c r="D132" s="99">
        <f>VLOOKUP(B92,'POINTS SCORE'!$B$37:$AK$78,36,FALSE)</f>
        <v>0</v>
      </c>
      <c r="E132" s="101" t="s">
        <v>64</v>
      </c>
      <c r="F132" s="85"/>
      <c r="G132" s="85">
        <f>VLOOKUP(F92,'POINTS SCORE'!$B$8:$AK$37,36,FALSE)</f>
        <v>0</v>
      </c>
      <c r="H132" s="85">
        <f>VLOOKUP(F92,'POINTS SCORE'!$B$37:$AK$78,36,FALSE)</f>
        <v>0</v>
      </c>
      <c r="I132" s="101" t="s">
        <v>64</v>
      </c>
      <c r="J132" s="85"/>
      <c r="K132" s="85">
        <f>VLOOKUP(J92,'POINTS SCORE'!$B$8:$AK$37,36,FALSE)</f>
        <v>0</v>
      </c>
      <c r="L132" s="85">
        <f>VLOOKUP(J92,'POINTS SCORE'!$B$37:$AK$78,36,FALSE)</f>
        <v>0</v>
      </c>
      <c r="M132" s="101" t="s">
        <v>64</v>
      </c>
      <c r="N132" s="85"/>
      <c r="O132" s="85">
        <f>VLOOKUP(N92,'POINTS SCORE'!$B$8:$AK$37,36,FALSE)</f>
        <v>0</v>
      </c>
      <c r="P132" s="85">
        <f>VLOOKUP(N92,'POINTS SCORE'!$B$37:$AK$78,36,FALSE)</f>
        <v>0</v>
      </c>
      <c r="Q132" s="88" t="s">
        <v>64</v>
      </c>
      <c r="S132" s="99">
        <f>VLOOKUP(R92,'POINTS SCORE'!$B$8:$AK$37,36,FALSE)</f>
        <v>0</v>
      </c>
      <c r="T132" s="99">
        <f>VLOOKUP(R92,'POINTS SCORE'!$B$37:$AK$78,36,FALSE)</f>
        <v>0</v>
      </c>
      <c r="U132" s="88" t="s">
        <v>64</v>
      </c>
      <c r="W132" s="99" t="e">
        <f>VLOOKUP(V92,'POINTS SCORE'!$B$8:$AK$37,36,FALSE)</f>
        <v>#N/A</v>
      </c>
      <c r="X132" s="100" t="e">
        <f>VLOOKUP(V92,'POINTS SCORE'!$B$37:$AK$78,36,FALSE)</f>
        <v>#N/A</v>
      </c>
    </row>
    <row r="133" spans="1:24">
      <c r="A133" s="88" t="s">
        <v>64</v>
      </c>
      <c r="B133" s="99"/>
      <c r="C133" s="99">
        <f>VLOOKUP(B92,'POINTS SCORE'!$B$8:$AK$37,36,FALSE)</f>
        <v>0</v>
      </c>
      <c r="D133" s="99">
        <f>VLOOKUP(B92,'POINTS SCORE'!$B$37:$AK$78,36,FALSE)</f>
        <v>0</v>
      </c>
      <c r="E133" s="101" t="s">
        <v>64</v>
      </c>
      <c r="F133" s="85"/>
      <c r="G133" s="85">
        <f>VLOOKUP(F92,'POINTS SCORE'!$B$8:$AK$37,36,FALSE)</f>
        <v>0</v>
      </c>
      <c r="H133" s="85">
        <f>VLOOKUP(F92,'POINTS SCORE'!$B$37:$AK$78,36,FALSE)</f>
        <v>0</v>
      </c>
      <c r="I133" s="101" t="s">
        <v>64</v>
      </c>
      <c r="J133" s="85"/>
      <c r="K133" s="85">
        <f>VLOOKUP(J92,'POINTS SCORE'!$B$8:$AK$37,36,FALSE)</f>
        <v>0</v>
      </c>
      <c r="L133" s="85">
        <f>VLOOKUP(J92,'POINTS SCORE'!$B$37:$AK$78,36,FALSE)</f>
        <v>0</v>
      </c>
      <c r="M133" s="101" t="s">
        <v>64</v>
      </c>
      <c r="N133" s="85"/>
      <c r="O133" s="85">
        <f>VLOOKUP(N92,'POINTS SCORE'!$B$8:$AK$37,36,FALSE)</f>
        <v>0</v>
      </c>
      <c r="P133" s="85">
        <f>VLOOKUP(N92,'POINTS SCORE'!$B$37:$AK$78,36,FALSE)</f>
        <v>0</v>
      </c>
      <c r="Q133" s="88" t="s">
        <v>64</v>
      </c>
      <c r="S133" s="99">
        <f>VLOOKUP(R92,'POINTS SCORE'!$B$8:$AK$37,36,FALSE)</f>
        <v>0</v>
      </c>
      <c r="T133" s="99">
        <f>VLOOKUP(R92,'POINTS SCORE'!$B$37:$AK$78,36,FALSE)</f>
        <v>0</v>
      </c>
      <c r="U133" s="88" t="s">
        <v>64</v>
      </c>
      <c r="W133" s="99" t="e">
        <f>VLOOKUP(V92,'POINTS SCORE'!$B$8:$AK$37,36,FALSE)</f>
        <v>#N/A</v>
      </c>
      <c r="X133" s="100" t="e">
        <f>VLOOKUP(V92,'POINTS SCORE'!$B$37:$AK$78,36,FALSE)</f>
        <v>#N/A</v>
      </c>
    </row>
    <row r="134" spans="1:24">
      <c r="A134" s="88" t="s">
        <v>64</v>
      </c>
      <c r="B134" s="99"/>
      <c r="C134" s="99">
        <f>VLOOKUP(B92,'POINTS SCORE'!$B$8:$AK$37,36,FALSE)</f>
        <v>0</v>
      </c>
      <c r="D134" s="99">
        <f>VLOOKUP(B92,'POINTS SCORE'!$B$37:$AK$78,36,FALSE)</f>
        <v>0</v>
      </c>
      <c r="E134" s="101" t="s">
        <v>64</v>
      </c>
      <c r="F134" s="85"/>
      <c r="G134" s="85">
        <f>VLOOKUP(F92,'POINTS SCORE'!$B$8:$AK$37,36,FALSE)</f>
        <v>0</v>
      </c>
      <c r="H134" s="85">
        <f>VLOOKUP(F92,'POINTS SCORE'!$B$37:$AK$78,36,FALSE)</f>
        <v>0</v>
      </c>
      <c r="I134" s="101" t="s">
        <v>64</v>
      </c>
      <c r="J134" s="85"/>
      <c r="K134" s="85">
        <f>VLOOKUP(J92,'POINTS SCORE'!$B$8:$AK$37,36,FALSE)</f>
        <v>0</v>
      </c>
      <c r="L134" s="85">
        <f>VLOOKUP(J92,'POINTS SCORE'!$B$37:$AK$78,36,FALSE)</f>
        <v>0</v>
      </c>
      <c r="M134" s="101" t="s">
        <v>64</v>
      </c>
      <c r="N134" s="85"/>
      <c r="O134" s="85">
        <f>VLOOKUP(N92,'POINTS SCORE'!$B$8:$AK$37,36,FALSE)</f>
        <v>0</v>
      </c>
      <c r="P134" s="85">
        <f>VLOOKUP(N92,'POINTS SCORE'!$B$37:$AK$78,36,FALSE)</f>
        <v>0</v>
      </c>
      <c r="Q134" s="88" t="s">
        <v>64</v>
      </c>
      <c r="S134" s="99">
        <f>VLOOKUP(R92,'POINTS SCORE'!$B$8:$AK$37,36,FALSE)</f>
        <v>0</v>
      </c>
      <c r="T134" s="99">
        <f>VLOOKUP(R92,'POINTS SCORE'!$B$37:$AK$78,36,FALSE)</f>
        <v>0</v>
      </c>
      <c r="U134" s="88" t="s">
        <v>64</v>
      </c>
      <c r="W134" s="99" t="e">
        <f>VLOOKUP(V92,'POINTS SCORE'!$B$8:$AK$37,36,FALSE)</f>
        <v>#N/A</v>
      </c>
      <c r="X134" s="100" t="e">
        <f>VLOOKUP(V92,'POINTS SCORE'!$B$37:$AK$78,36,FALSE)</f>
        <v>#N/A</v>
      </c>
    </row>
    <row r="135" spans="1:24">
      <c r="A135" s="88"/>
      <c r="E135" s="101"/>
      <c r="H135" s="100"/>
      <c r="I135" s="101"/>
      <c r="L135" s="100"/>
      <c r="M135" s="101"/>
      <c r="P135" s="89"/>
      <c r="Q135" s="88"/>
      <c r="T135" s="89"/>
      <c r="U135" s="88"/>
      <c r="X135" s="89"/>
    </row>
    <row r="136" spans="1:24" ht="13.5" thickBot="1">
      <c r="A136" s="129"/>
      <c r="B136" s="130"/>
      <c r="C136" s="131"/>
      <c r="D136" s="131"/>
      <c r="E136" s="132"/>
      <c r="F136" s="131"/>
      <c r="G136" s="131"/>
      <c r="H136" s="133"/>
      <c r="I136" s="132"/>
      <c r="J136" s="131"/>
      <c r="K136" s="131"/>
      <c r="L136" s="133"/>
      <c r="M136" s="132"/>
      <c r="N136" s="131"/>
      <c r="O136" s="130"/>
      <c r="P136" s="134"/>
      <c r="Q136" s="129"/>
      <c r="R136" s="130"/>
      <c r="S136" s="130"/>
      <c r="T136" s="134"/>
      <c r="U136" s="129"/>
      <c r="V136" s="130"/>
      <c r="W136" s="130"/>
      <c r="X136" s="134"/>
    </row>
  </sheetData>
  <autoFilter ref="A5:J84" xr:uid="{00000000-0001-0000-0100-000000000000}">
    <sortState xmlns:xlrd2="http://schemas.microsoft.com/office/spreadsheetml/2017/richdata2" ref="A6:J25">
      <sortCondition descending="1" ref="D5:D84"/>
    </sortState>
  </autoFilter>
  <sortState xmlns:xlrd2="http://schemas.microsoft.com/office/spreadsheetml/2017/richdata2" ref="A6:D20">
    <sortCondition descending="1" ref="D6:D20"/>
    <sortCondition descending="1" ref="C6:C20"/>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B2" sqref="B2:C2"/>
    </sheetView>
  </sheetViews>
  <sheetFormatPr defaultColWidth="8.85546875" defaultRowHeight="12.75"/>
  <cols>
    <col min="1" max="1" width="15.42578125" style="85" bestFit="1" customWidth="1"/>
    <col min="2" max="2" width="23.140625" style="85" customWidth="1"/>
    <col min="3" max="3" width="19.42578125" style="85" bestFit="1" customWidth="1"/>
    <col min="4" max="4" width="24.85546875" style="94" bestFit="1" customWidth="1"/>
    <col min="5" max="5" width="19.140625" style="94" customWidth="1"/>
    <col min="6" max="7" width="19.5703125" style="94" customWidth="1"/>
    <col min="8" max="8" width="19.140625" style="94" customWidth="1"/>
    <col min="9" max="9" width="19.5703125" style="94" customWidth="1"/>
    <col min="10" max="10" width="19.140625" style="94" customWidth="1"/>
    <col min="11" max="11" width="17.140625" style="94" customWidth="1"/>
    <col min="12" max="13" width="24.140625" style="94" bestFit="1" customWidth="1"/>
    <col min="14" max="14" width="21.85546875" style="94" bestFit="1" customWidth="1"/>
    <col min="15" max="15" width="16" style="85" bestFit="1" customWidth="1"/>
    <col min="16" max="16" width="18.85546875" style="85" bestFit="1" customWidth="1"/>
    <col min="17" max="17" width="15" style="85" customWidth="1"/>
    <col min="18" max="18" width="23.42578125" style="85" bestFit="1" customWidth="1"/>
    <col min="19" max="19" width="15" style="85" customWidth="1"/>
    <col min="20" max="20" width="18.85546875" style="85" bestFit="1" customWidth="1"/>
    <col min="21" max="23" width="15" style="85" customWidth="1"/>
    <col min="24" max="24" width="18.85546875" style="85" bestFit="1" customWidth="1"/>
    <col min="25" max="25" width="15" style="85" customWidth="1"/>
    <col min="26" max="26" width="14.5703125" style="85" customWidth="1"/>
    <col min="27" max="27" width="16.85546875" style="85" bestFit="1" customWidth="1"/>
    <col min="28" max="28" width="18.85546875" style="85" bestFit="1" customWidth="1"/>
    <col min="29" max="32" width="12.5703125" style="85" customWidth="1"/>
    <col min="33" max="16384" width="8.85546875" style="85"/>
  </cols>
  <sheetData>
    <row r="1" spans="1:25" ht="15" customHeight="1">
      <c r="M1" s="153"/>
      <c r="N1" s="153"/>
      <c r="O1" s="123"/>
    </row>
    <row r="2" spans="1:25" s="90" customFormat="1" ht="15" customHeight="1">
      <c r="A2" s="177" t="s">
        <v>6</v>
      </c>
      <c r="B2" s="207" t="s">
        <v>72</v>
      </c>
      <c r="C2" s="207"/>
      <c r="D2" s="97"/>
      <c r="E2" s="97"/>
      <c r="F2" s="97"/>
      <c r="G2" s="215"/>
      <c r="H2" s="215"/>
      <c r="I2" s="215"/>
      <c r="J2" s="215"/>
      <c r="K2" s="97"/>
      <c r="L2" s="97"/>
      <c r="M2" s="176"/>
      <c r="N2" s="176"/>
      <c r="O2" s="173"/>
      <c r="P2" s="173"/>
      <c r="Q2" s="173"/>
      <c r="R2" s="173"/>
      <c r="S2" s="173"/>
      <c r="T2" s="173"/>
      <c r="U2" s="173"/>
      <c r="V2" s="173"/>
      <c r="W2" s="173"/>
      <c r="X2" s="173"/>
    </row>
    <row r="3" spans="1:25" ht="15" customHeight="1">
      <c r="M3" s="153"/>
      <c r="N3" s="153"/>
      <c r="O3" s="123"/>
      <c r="P3" s="123"/>
      <c r="Q3" s="123"/>
      <c r="R3" s="123"/>
      <c r="S3" s="123"/>
      <c r="T3" s="123"/>
      <c r="U3" s="123"/>
      <c r="V3" s="123"/>
      <c r="W3" s="123"/>
      <c r="X3" s="123"/>
    </row>
    <row r="4" spans="1:25" ht="15" customHeight="1">
      <c r="A4" s="8"/>
      <c r="B4" s="53"/>
      <c r="C4" s="8"/>
      <c r="D4" s="153"/>
      <c r="E4" s="153"/>
      <c r="F4" s="153"/>
      <c r="G4" s="153"/>
      <c r="H4" s="153"/>
      <c r="I4" s="153"/>
      <c r="J4" s="153"/>
      <c r="L4" s="153"/>
      <c r="M4" s="153"/>
      <c r="N4" s="153"/>
      <c r="O4" s="123"/>
      <c r="P4" s="123"/>
      <c r="Q4" s="123"/>
      <c r="R4" s="123"/>
      <c r="S4" s="123"/>
      <c r="T4" s="123"/>
      <c r="U4" s="123"/>
      <c r="V4" s="123"/>
      <c r="W4" s="123"/>
      <c r="X4" s="123"/>
      <c r="Y4" s="123"/>
    </row>
    <row r="5" spans="1:25" s="90" customFormat="1" ht="15" customHeight="1">
      <c r="A5" s="66" t="s">
        <v>9</v>
      </c>
      <c r="B5" s="66" t="s">
        <v>8</v>
      </c>
      <c r="C5" s="66" t="s">
        <v>5</v>
      </c>
      <c r="D5" s="93" t="s">
        <v>10</v>
      </c>
      <c r="E5" s="160" t="s">
        <v>65</v>
      </c>
      <c r="F5" s="161" t="s">
        <v>66</v>
      </c>
      <c r="G5" s="162" t="s">
        <v>45</v>
      </c>
      <c r="H5" s="163" t="s">
        <v>67</v>
      </c>
      <c r="I5" s="164" t="s">
        <v>68</v>
      </c>
      <c r="J5" s="112" t="s">
        <v>185</v>
      </c>
      <c r="K5" s="94"/>
    </row>
    <row r="6" spans="1:25" ht="15" customHeight="1">
      <c r="A6" s="54" t="s">
        <v>41</v>
      </c>
      <c r="B6" s="84" t="s">
        <v>981</v>
      </c>
      <c r="C6" s="84">
        <f t="shared" ref="C6:C29" si="0">SUM(E6:K6)</f>
        <v>152</v>
      </c>
      <c r="D6" s="125">
        <f t="shared" ref="D6:D29" si="1">SUM(E6:J6)-MIN(E6:I6)</f>
        <v>152</v>
      </c>
      <c r="E6" s="77">
        <f t="shared" ref="E6:E29" si="2">IFERROR(VLOOKUP(B6,$B$93:$C$134,2,FALSE),0)</f>
        <v>0</v>
      </c>
      <c r="F6" s="77">
        <f t="shared" ref="F6:F29" si="3">IFERROR(VLOOKUP(B6,$F$93:$G$134,2,FALSE),0)</f>
        <v>39</v>
      </c>
      <c r="G6" s="77">
        <f t="shared" ref="G6:G29" si="4">IFERROR(VLOOKUP(B6,$J$93:$K$134,2,FALSE),0)</f>
        <v>40</v>
      </c>
      <c r="H6" s="77">
        <f t="shared" ref="H6:H29" si="5">IFERROR(VLOOKUP(B6,$N$93:$O$134,2,FALSE),0)</f>
        <v>33</v>
      </c>
      <c r="I6" s="126">
        <f t="shared" ref="I6:I29" si="6">IFERROR(VLOOKUP(B6,$R$93:$S$134,2,FALSE),0)</f>
        <v>40</v>
      </c>
      <c r="J6" s="169">
        <f t="shared" ref="J6:J29" si="7">IFERROR(VLOOKUP(B6,$V$93:$W$134,2,FALSE),0)</f>
        <v>0</v>
      </c>
      <c r="L6" s="85"/>
      <c r="M6" s="85"/>
      <c r="N6" s="85"/>
    </row>
    <row r="7" spans="1:25" ht="15" customHeight="1">
      <c r="A7" s="54" t="s">
        <v>41</v>
      </c>
      <c r="B7" s="84" t="s">
        <v>991</v>
      </c>
      <c r="C7" s="84">
        <f t="shared" si="0"/>
        <v>139</v>
      </c>
      <c r="D7" s="125">
        <f t="shared" si="1"/>
        <v>125</v>
      </c>
      <c r="E7" s="77">
        <f t="shared" si="2"/>
        <v>14</v>
      </c>
      <c r="F7" s="77">
        <f t="shared" si="3"/>
        <v>27</v>
      </c>
      <c r="G7" s="77">
        <f t="shared" si="4"/>
        <v>31</v>
      </c>
      <c r="H7" s="77">
        <f t="shared" si="5"/>
        <v>29</v>
      </c>
      <c r="I7" s="126">
        <f t="shared" si="6"/>
        <v>38</v>
      </c>
      <c r="J7" s="169">
        <f t="shared" si="7"/>
        <v>0</v>
      </c>
      <c r="L7" s="85"/>
      <c r="M7" s="85"/>
      <c r="N7" s="85"/>
    </row>
    <row r="8" spans="1:25" ht="15" customHeight="1">
      <c r="A8" s="54" t="s">
        <v>41</v>
      </c>
      <c r="B8" s="84" t="s">
        <v>990</v>
      </c>
      <c r="C8" s="84">
        <f t="shared" si="0"/>
        <v>133</v>
      </c>
      <c r="D8" s="125">
        <f t="shared" si="1"/>
        <v>119</v>
      </c>
      <c r="E8" s="77">
        <f t="shared" si="2"/>
        <v>14</v>
      </c>
      <c r="F8" s="77">
        <f t="shared" si="3"/>
        <v>36</v>
      </c>
      <c r="G8" s="77">
        <f t="shared" si="4"/>
        <v>14</v>
      </c>
      <c r="H8" s="77">
        <f t="shared" si="5"/>
        <v>35</v>
      </c>
      <c r="I8" s="126">
        <f t="shared" si="6"/>
        <v>34</v>
      </c>
      <c r="J8" s="169">
        <f t="shared" si="7"/>
        <v>0</v>
      </c>
      <c r="L8" s="85"/>
      <c r="M8" s="85"/>
      <c r="N8" s="85"/>
    </row>
    <row r="9" spans="1:25" ht="15" customHeight="1">
      <c r="A9" s="54" t="s">
        <v>41</v>
      </c>
      <c r="B9" s="84" t="s">
        <v>982</v>
      </c>
      <c r="C9" s="84">
        <f t="shared" si="0"/>
        <v>118</v>
      </c>
      <c r="D9" s="125">
        <f t="shared" si="1"/>
        <v>99</v>
      </c>
      <c r="E9" s="77">
        <f t="shared" si="2"/>
        <v>29</v>
      </c>
      <c r="F9" s="77">
        <f t="shared" si="3"/>
        <v>19</v>
      </c>
      <c r="G9" s="77">
        <f t="shared" si="4"/>
        <v>25</v>
      </c>
      <c r="H9" s="77">
        <f t="shared" si="5"/>
        <v>21</v>
      </c>
      <c r="I9" s="126">
        <f t="shared" si="6"/>
        <v>24</v>
      </c>
      <c r="J9" s="169">
        <f t="shared" si="7"/>
        <v>0</v>
      </c>
      <c r="L9" s="85"/>
      <c r="M9" s="85"/>
      <c r="N9" s="85"/>
    </row>
    <row r="10" spans="1:25" ht="15" customHeight="1">
      <c r="A10" s="54" t="s">
        <v>41</v>
      </c>
      <c r="B10" s="84" t="s">
        <v>1081</v>
      </c>
      <c r="C10" s="84">
        <f t="shared" si="0"/>
        <v>98</v>
      </c>
      <c r="D10" s="125">
        <f t="shared" si="1"/>
        <v>98</v>
      </c>
      <c r="E10" s="77">
        <f t="shared" si="2"/>
        <v>0</v>
      </c>
      <c r="F10" s="77">
        <f t="shared" si="3"/>
        <v>32</v>
      </c>
      <c r="G10" s="77">
        <f t="shared" si="4"/>
        <v>35</v>
      </c>
      <c r="H10" s="77">
        <f t="shared" si="5"/>
        <v>31</v>
      </c>
      <c r="I10" s="126">
        <f t="shared" si="6"/>
        <v>0</v>
      </c>
      <c r="J10" s="169">
        <f t="shared" si="7"/>
        <v>0</v>
      </c>
      <c r="L10" s="85"/>
      <c r="M10" s="85"/>
      <c r="N10" s="85"/>
    </row>
    <row r="11" spans="1:25" ht="15" customHeight="1">
      <c r="A11" s="54" t="s">
        <v>1056</v>
      </c>
      <c r="B11" s="84" t="s">
        <v>985</v>
      </c>
      <c r="C11" s="84">
        <f t="shared" si="0"/>
        <v>80</v>
      </c>
      <c r="D11" s="125">
        <f t="shared" si="1"/>
        <v>80</v>
      </c>
      <c r="E11" s="77">
        <f t="shared" si="2"/>
        <v>18</v>
      </c>
      <c r="F11" s="77">
        <f t="shared" si="3"/>
        <v>17</v>
      </c>
      <c r="G11" s="77">
        <f t="shared" si="4"/>
        <v>26</v>
      </c>
      <c r="H11" s="77">
        <f t="shared" si="5"/>
        <v>0</v>
      </c>
      <c r="I11" s="126">
        <f t="shared" si="6"/>
        <v>19</v>
      </c>
      <c r="J11" s="169">
        <f t="shared" si="7"/>
        <v>0</v>
      </c>
      <c r="L11" s="85"/>
      <c r="M11" s="85"/>
      <c r="N11" s="85"/>
    </row>
    <row r="12" spans="1:25" ht="15" customHeight="1">
      <c r="A12" s="54" t="s">
        <v>1056</v>
      </c>
      <c r="B12" s="84" t="s">
        <v>1083</v>
      </c>
      <c r="C12" s="84">
        <f t="shared" si="0"/>
        <v>79</v>
      </c>
      <c r="D12" s="125">
        <f t="shared" si="1"/>
        <v>79</v>
      </c>
      <c r="E12" s="77">
        <f t="shared" si="2"/>
        <v>0</v>
      </c>
      <c r="F12" s="77">
        <f t="shared" si="3"/>
        <v>20</v>
      </c>
      <c r="G12" s="77">
        <f t="shared" si="4"/>
        <v>14</v>
      </c>
      <c r="H12" s="77">
        <f t="shared" si="5"/>
        <v>24</v>
      </c>
      <c r="I12" s="126">
        <f t="shared" si="6"/>
        <v>21</v>
      </c>
      <c r="J12" s="169">
        <f t="shared" si="7"/>
        <v>0</v>
      </c>
      <c r="L12" s="85"/>
      <c r="M12" s="85"/>
      <c r="N12" s="85"/>
    </row>
    <row r="13" spans="1:25" ht="15" customHeight="1">
      <c r="A13" s="54" t="s">
        <v>41</v>
      </c>
      <c r="B13" s="84" t="s">
        <v>1085</v>
      </c>
      <c r="C13" s="84">
        <f t="shared" si="0"/>
        <v>52</v>
      </c>
      <c r="D13" s="125">
        <f t="shared" si="1"/>
        <v>52</v>
      </c>
      <c r="E13" s="77">
        <f t="shared" si="2"/>
        <v>0</v>
      </c>
      <c r="F13" s="77">
        <f t="shared" si="3"/>
        <v>14</v>
      </c>
      <c r="G13" s="77">
        <f t="shared" si="4"/>
        <v>20</v>
      </c>
      <c r="H13" s="77">
        <f t="shared" si="5"/>
        <v>18</v>
      </c>
      <c r="I13" s="126">
        <f t="shared" si="6"/>
        <v>0</v>
      </c>
      <c r="J13" s="169">
        <f t="shared" si="7"/>
        <v>0</v>
      </c>
      <c r="L13" s="85"/>
      <c r="M13" s="85"/>
      <c r="N13" s="85"/>
    </row>
    <row r="14" spans="1:25" ht="15" customHeight="1">
      <c r="A14" s="54" t="s">
        <v>1056</v>
      </c>
      <c r="B14" s="84" t="s">
        <v>1030</v>
      </c>
      <c r="C14" s="84">
        <f t="shared" si="0"/>
        <v>49</v>
      </c>
      <c r="D14" s="125">
        <f t="shared" si="1"/>
        <v>49</v>
      </c>
      <c r="E14" s="77">
        <f t="shared" si="2"/>
        <v>0</v>
      </c>
      <c r="F14" s="77">
        <f t="shared" si="3"/>
        <v>0</v>
      </c>
      <c r="G14" s="77">
        <f t="shared" si="4"/>
        <v>0</v>
      </c>
      <c r="H14" s="77">
        <f t="shared" si="5"/>
        <v>20</v>
      </c>
      <c r="I14" s="126">
        <f t="shared" si="6"/>
        <v>29</v>
      </c>
      <c r="J14" s="169">
        <f t="shared" si="7"/>
        <v>0</v>
      </c>
      <c r="L14" s="85"/>
      <c r="M14" s="85"/>
      <c r="N14" s="85"/>
    </row>
    <row r="15" spans="1:25" ht="15" customHeight="1">
      <c r="A15" s="54" t="s">
        <v>41</v>
      </c>
      <c r="B15" s="84" t="s">
        <v>1236</v>
      </c>
      <c r="C15" s="84">
        <f t="shared" si="0"/>
        <v>48</v>
      </c>
      <c r="D15" s="125">
        <f t="shared" si="1"/>
        <v>48</v>
      </c>
      <c r="E15" s="77">
        <f t="shared" si="2"/>
        <v>0</v>
      </c>
      <c r="F15" s="77">
        <f t="shared" si="3"/>
        <v>0</v>
      </c>
      <c r="G15" s="77">
        <f t="shared" si="4"/>
        <v>0</v>
      </c>
      <c r="H15" s="77">
        <f t="shared" si="5"/>
        <v>25</v>
      </c>
      <c r="I15" s="126">
        <f t="shared" si="6"/>
        <v>23</v>
      </c>
      <c r="J15" s="169">
        <f t="shared" si="7"/>
        <v>0</v>
      </c>
      <c r="L15" s="85"/>
      <c r="M15" s="85"/>
      <c r="N15" s="85"/>
    </row>
    <row r="16" spans="1:25" ht="15" customHeight="1">
      <c r="A16" s="54" t="s">
        <v>41</v>
      </c>
      <c r="B16" s="84" t="s">
        <v>988</v>
      </c>
      <c r="C16" s="84">
        <f t="shared" si="0"/>
        <v>43</v>
      </c>
      <c r="D16" s="125">
        <f t="shared" si="1"/>
        <v>43</v>
      </c>
      <c r="E16" s="77">
        <f t="shared" si="2"/>
        <v>25</v>
      </c>
      <c r="F16" s="77">
        <f t="shared" si="3"/>
        <v>18</v>
      </c>
      <c r="G16" s="77">
        <f t="shared" si="4"/>
        <v>0</v>
      </c>
      <c r="H16" s="77">
        <f t="shared" si="5"/>
        <v>0</v>
      </c>
      <c r="I16" s="126">
        <f t="shared" si="6"/>
        <v>0</v>
      </c>
      <c r="J16" s="169">
        <f t="shared" si="7"/>
        <v>0</v>
      </c>
      <c r="L16" s="85"/>
      <c r="M16" s="85"/>
      <c r="N16" s="85"/>
    </row>
    <row r="17" spans="1:14" ht="15" customHeight="1">
      <c r="A17" s="54" t="s">
        <v>1056</v>
      </c>
      <c r="B17" s="84" t="s">
        <v>1237</v>
      </c>
      <c r="C17" s="84">
        <f t="shared" si="0"/>
        <v>41</v>
      </c>
      <c r="D17" s="125">
        <f t="shared" si="1"/>
        <v>41</v>
      </c>
      <c r="E17" s="77">
        <f t="shared" si="2"/>
        <v>0</v>
      </c>
      <c r="F17" s="77">
        <f t="shared" si="3"/>
        <v>0</v>
      </c>
      <c r="G17" s="77">
        <f t="shared" si="4"/>
        <v>0</v>
      </c>
      <c r="H17" s="77">
        <f t="shared" si="5"/>
        <v>14</v>
      </c>
      <c r="I17" s="126">
        <f t="shared" si="6"/>
        <v>27</v>
      </c>
      <c r="J17" s="169">
        <f t="shared" si="7"/>
        <v>0</v>
      </c>
      <c r="L17" s="85"/>
      <c r="M17" s="85"/>
      <c r="N17" s="85"/>
    </row>
    <row r="18" spans="1:14" ht="15" customHeight="1">
      <c r="A18" s="54" t="s">
        <v>41</v>
      </c>
      <c r="B18" s="84" t="s">
        <v>1190</v>
      </c>
      <c r="C18" s="84">
        <f t="shared" si="0"/>
        <v>38</v>
      </c>
      <c r="D18" s="125">
        <f t="shared" si="1"/>
        <v>38</v>
      </c>
      <c r="E18" s="77">
        <f t="shared" si="2"/>
        <v>0</v>
      </c>
      <c r="F18" s="77">
        <f t="shared" si="3"/>
        <v>0</v>
      </c>
      <c r="G18" s="77">
        <f t="shared" si="4"/>
        <v>19</v>
      </c>
      <c r="H18" s="77">
        <f t="shared" si="5"/>
        <v>19</v>
      </c>
      <c r="I18" s="126">
        <f t="shared" si="6"/>
        <v>0</v>
      </c>
      <c r="J18" s="126">
        <f t="shared" si="7"/>
        <v>0</v>
      </c>
      <c r="L18" s="85"/>
      <c r="M18" s="85"/>
      <c r="N18" s="85"/>
    </row>
    <row r="19" spans="1:14" ht="15" customHeight="1">
      <c r="A19" s="54" t="s">
        <v>41</v>
      </c>
      <c r="B19" s="84" t="s">
        <v>1191</v>
      </c>
      <c r="C19" s="84">
        <f t="shared" si="0"/>
        <v>35</v>
      </c>
      <c r="D19" s="125">
        <f t="shared" si="1"/>
        <v>35</v>
      </c>
      <c r="E19" s="77">
        <f t="shared" si="2"/>
        <v>0</v>
      </c>
      <c r="F19" s="77">
        <f t="shared" si="3"/>
        <v>0</v>
      </c>
      <c r="G19" s="77">
        <f t="shared" si="4"/>
        <v>18</v>
      </c>
      <c r="H19" s="77">
        <f t="shared" si="5"/>
        <v>0</v>
      </c>
      <c r="I19" s="126">
        <f t="shared" si="6"/>
        <v>17</v>
      </c>
      <c r="J19" s="126">
        <f t="shared" si="7"/>
        <v>0</v>
      </c>
      <c r="L19" s="85"/>
      <c r="M19" s="85"/>
      <c r="N19" s="85"/>
    </row>
    <row r="20" spans="1:14" ht="15" customHeight="1">
      <c r="A20" s="54" t="s">
        <v>41</v>
      </c>
      <c r="B20" s="84" t="s">
        <v>1192</v>
      </c>
      <c r="C20" s="84">
        <f t="shared" si="0"/>
        <v>34</v>
      </c>
      <c r="D20" s="125">
        <f t="shared" si="1"/>
        <v>34</v>
      </c>
      <c r="E20" s="77">
        <f t="shared" si="2"/>
        <v>0</v>
      </c>
      <c r="F20" s="77">
        <f t="shared" si="3"/>
        <v>0</v>
      </c>
      <c r="G20" s="77">
        <f t="shared" si="4"/>
        <v>14</v>
      </c>
      <c r="H20" s="77">
        <f t="shared" si="5"/>
        <v>0</v>
      </c>
      <c r="I20" s="126">
        <f t="shared" si="6"/>
        <v>20</v>
      </c>
      <c r="J20" s="169">
        <f t="shared" si="7"/>
        <v>0</v>
      </c>
      <c r="L20" s="85"/>
      <c r="M20" s="85"/>
      <c r="N20" s="85"/>
    </row>
    <row r="21" spans="1:14" ht="15" customHeight="1">
      <c r="A21" s="54" t="s">
        <v>41</v>
      </c>
      <c r="B21" s="84" t="s">
        <v>1276</v>
      </c>
      <c r="C21" s="84">
        <f t="shared" si="0"/>
        <v>26</v>
      </c>
      <c r="D21" s="125">
        <f t="shared" si="1"/>
        <v>26</v>
      </c>
      <c r="E21" s="77">
        <f t="shared" si="2"/>
        <v>0</v>
      </c>
      <c r="F21" s="77">
        <f t="shared" si="3"/>
        <v>0</v>
      </c>
      <c r="G21" s="77">
        <f t="shared" si="4"/>
        <v>0</v>
      </c>
      <c r="H21" s="77">
        <f t="shared" si="5"/>
        <v>0</v>
      </c>
      <c r="I21" s="126">
        <f t="shared" si="6"/>
        <v>26</v>
      </c>
      <c r="J21" s="169">
        <f t="shared" si="7"/>
        <v>0</v>
      </c>
      <c r="L21" s="85"/>
      <c r="M21" s="85"/>
      <c r="N21" s="85"/>
    </row>
    <row r="22" spans="1:14" ht="15" customHeight="1">
      <c r="A22" s="54" t="s">
        <v>41</v>
      </c>
      <c r="B22" s="84" t="s">
        <v>1187</v>
      </c>
      <c r="C22" s="84">
        <f t="shared" si="0"/>
        <v>24</v>
      </c>
      <c r="D22" s="125">
        <f t="shared" si="1"/>
        <v>24</v>
      </c>
      <c r="E22" s="77">
        <f t="shared" si="2"/>
        <v>0</v>
      </c>
      <c r="F22" s="77">
        <f t="shared" si="3"/>
        <v>0</v>
      </c>
      <c r="G22" s="77">
        <f t="shared" si="4"/>
        <v>24</v>
      </c>
      <c r="H22" s="77">
        <f t="shared" si="5"/>
        <v>0</v>
      </c>
      <c r="I22" s="126">
        <f t="shared" si="6"/>
        <v>0</v>
      </c>
      <c r="J22" s="169">
        <f t="shared" si="7"/>
        <v>0</v>
      </c>
      <c r="L22" s="85"/>
      <c r="M22" s="85"/>
      <c r="N22" s="85"/>
    </row>
    <row r="23" spans="1:14" ht="15" customHeight="1">
      <c r="A23" s="54" t="s">
        <v>41</v>
      </c>
      <c r="B23" s="84" t="s">
        <v>1277</v>
      </c>
      <c r="C23" s="84">
        <f t="shared" si="0"/>
        <v>22</v>
      </c>
      <c r="D23" s="125">
        <f t="shared" si="1"/>
        <v>22</v>
      </c>
      <c r="E23" s="77">
        <f t="shared" si="2"/>
        <v>0</v>
      </c>
      <c r="F23" s="77">
        <f t="shared" si="3"/>
        <v>0</v>
      </c>
      <c r="G23" s="77">
        <f t="shared" si="4"/>
        <v>0</v>
      </c>
      <c r="H23" s="77">
        <f t="shared" si="5"/>
        <v>0</v>
      </c>
      <c r="I23" s="126">
        <f t="shared" si="6"/>
        <v>22</v>
      </c>
      <c r="J23" s="126">
        <f t="shared" si="7"/>
        <v>0</v>
      </c>
      <c r="L23" s="85"/>
      <c r="M23" s="85"/>
      <c r="N23" s="85"/>
    </row>
    <row r="24" spans="1:14" ht="15" customHeight="1">
      <c r="A24" s="54" t="s">
        <v>41</v>
      </c>
      <c r="B24" s="84" t="s">
        <v>986</v>
      </c>
      <c r="C24" s="84">
        <f t="shared" si="0"/>
        <v>17</v>
      </c>
      <c r="D24" s="125">
        <f t="shared" si="1"/>
        <v>17</v>
      </c>
      <c r="E24" s="77">
        <f t="shared" si="2"/>
        <v>17</v>
      </c>
      <c r="F24" s="77">
        <f t="shared" si="3"/>
        <v>0</v>
      </c>
      <c r="G24" s="77">
        <f t="shared" si="4"/>
        <v>0</v>
      </c>
      <c r="H24" s="77">
        <f t="shared" si="5"/>
        <v>0</v>
      </c>
      <c r="I24" s="126">
        <f t="shared" si="6"/>
        <v>0</v>
      </c>
      <c r="J24" s="169">
        <f t="shared" si="7"/>
        <v>0</v>
      </c>
      <c r="L24" s="85"/>
      <c r="M24" s="85"/>
      <c r="N24" s="85"/>
    </row>
    <row r="25" spans="1:14" ht="15" customHeight="1">
      <c r="A25" s="54" t="s">
        <v>41</v>
      </c>
      <c r="B25" s="84" t="s">
        <v>1084</v>
      </c>
      <c r="C25" s="84">
        <f t="shared" si="0"/>
        <v>16</v>
      </c>
      <c r="D25" s="125">
        <f t="shared" si="1"/>
        <v>16</v>
      </c>
      <c r="E25" s="77">
        <f t="shared" si="2"/>
        <v>0</v>
      </c>
      <c r="F25" s="77">
        <f t="shared" si="3"/>
        <v>16</v>
      </c>
      <c r="G25" s="77">
        <f t="shared" si="4"/>
        <v>0</v>
      </c>
      <c r="H25" s="77">
        <f t="shared" si="5"/>
        <v>0</v>
      </c>
      <c r="I25" s="126">
        <f t="shared" si="6"/>
        <v>0</v>
      </c>
      <c r="J25" s="169">
        <f t="shared" si="7"/>
        <v>0</v>
      </c>
      <c r="L25" s="85"/>
      <c r="M25" s="85"/>
      <c r="N25" s="85"/>
    </row>
    <row r="26" spans="1:14" ht="15" customHeight="1">
      <c r="A26" s="54" t="s">
        <v>41</v>
      </c>
      <c r="B26" s="84" t="s">
        <v>1279</v>
      </c>
      <c r="C26" s="84">
        <f t="shared" si="0"/>
        <v>16</v>
      </c>
      <c r="D26" s="125">
        <f t="shared" si="1"/>
        <v>16</v>
      </c>
      <c r="E26" s="77">
        <f t="shared" si="2"/>
        <v>0</v>
      </c>
      <c r="F26" s="77">
        <f t="shared" si="3"/>
        <v>0</v>
      </c>
      <c r="G26" s="77">
        <f t="shared" si="4"/>
        <v>0</v>
      </c>
      <c r="H26" s="77">
        <f t="shared" si="5"/>
        <v>0</v>
      </c>
      <c r="I26" s="126">
        <f t="shared" si="6"/>
        <v>16</v>
      </c>
      <c r="J26" s="169">
        <f t="shared" si="7"/>
        <v>0</v>
      </c>
      <c r="L26" s="85"/>
      <c r="M26" s="85"/>
      <c r="N26" s="85"/>
    </row>
    <row r="27" spans="1:14" ht="15" customHeight="1">
      <c r="A27" s="54"/>
      <c r="B27" s="84"/>
      <c r="C27" s="84">
        <f t="shared" si="0"/>
        <v>0</v>
      </c>
      <c r="D27" s="125">
        <f t="shared" si="1"/>
        <v>0</v>
      </c>
      <c r="E27" s="77">
        <f t="shared" si="2"/>
        <v>0</v>
      </c>
      <c r="F27" s="77">
        <f t="shared" si="3"/>
        <v>0</v>
      </c>
      <c r="G27" s="77">
        <f t="shared" si="4"/>
        <v>0</v>
      </c>
      <c r="H27" s="77">
        <f t="shared" si="5"/>
        <v>0</v>
      </c>
      <c r="I27" s="126">
        <f t="shared" si="6"/>
        <v>0</v>
      </c>
      <c r="J27" s="126">
        <f t="shared" si="7"/>
        <v>0</v>
      </c>
      <c r="L27" s="85"/>
      <c r="M27" s="85"/>
      <c r="N27" s="85"/>
    </row>
    <row r="28" spans="1:14" ht="15" customHeight="1">
      <c r="A28" s="54"/>
      <c r="B28" s="84"/>
      <c r="C28" s="84">
        <f t="shared" si="0"/>
        <v>0</v>
      </c>
      <c r="D28" s="125">
        <f t="shared" si="1"/>
        <v>0</v>
      </c>
      <c r="E28" s="77">
        <f t="shared" si="2"/>
        <v>0</v>
      </c>
      <c r="F28" s="77">
        <f t="shared" si="3"/>
        <v>0</v>
      </c>
      <c r="G28" s="77">
        <f t="shared" si="4"/>
        <v>0</v>
      </c>
      <c r="H28" s="77">
        <f t="shared" si="5"/>
        <v>0</v>
      </c>
      <c r="I28" s="126">
        <f t="shared" si="6"/>
        <v>0</v>
      </c>
      <c r="J28" s="169">
        <f t="shared" si="7"/>
        <v>0</v>
      </c>
      <c r="L28" s="85"/>
      <c r="M28" s="85"/>
      <c r="N28" s="85"/>
    </row>
    <row r="29" spans="1:14" ht="15" customHeight="1">
      <c r="A29" s="54"/>
      <c r="B29" s="84"/>
      <c r="C29" s="84">
        <f t="shared" si="0"/>
        <v>0</v>
      </c>
      <c r="D29" s="125">
        <f t="shared" si="1"/>
        <v>0</v>
      </c>
      <c r="E29" s="77">
        <f t="shared" si="2"/>
        <v>0</v>
      </c>
      <c r="F29" s="77">
        <f t="shared" si="3"/>
        <v>0</v>
      </c>
      <c r="G29" s="77">
        <f t="shared" si="4"/>
        <v>0</v>
      </c>
      <c r="H29" s="77">
        <f t="shared" si="5"/>
        <v>0</v>
      </c>
      <c r="I29" s="126">
        <f t="shared" si="6"/>
        <v>0</v>
      </c>
      <c r="J29" s="169">
        <f t="shared" si="7"/>
        <v>0</v>
      </c>
      <c r="L29" s="85"/>
      <c r="M29" s="85"/>
      <c r="N29" s="85"/>
    </row>
    <row r="30" spans="1:14" ht="15" hidden="1" customHeight="1">
      <c r="A30" s="54"/>
      <c r="B30" s="84"/>
      <c r="C30" s="84">
        <f t="shared" ref="C30:C40" si="8">SUM(E30:K30)</f>
        <v>0</v>
      </c>
      <c r="D30" s="125">
        <f t="shared" ref="D30:D70" si="9">SUM(E30:J30)-MIN(E30:I30)</f>
        <v>0</v>
      </c>
      <c r="E30" s="77">
        <f t="shared" ref="E30:E40" si="10">IFERROR(VLOOKUP(B30,$B$93:$C$134,2,FALSE),0)</f>
        <v>0</v>
      </c>
      <c r="F30" s="77">
        <f t="shared" ref="F30:F40" si="11">IFERROR(VLOOKUP(B30,$F$93:$G$134,2,FALSE),0)</f>
        <v>0</v>
      </c>
      <c r="G30" s="77">
        <f t="shared" ref="G30:G40" si="12">IFERROR(VLOOKUP(B30,$J$93:$K$134,2,FALSE),0)</f>
        <v>0</v>
      </c>
      <c r="H30" s="77">
        <f t="shared" ref="H30:H40" si="13">IFERROR(VLOOKUP(B30,$N$93:$O$134,2,FALSE),0)</f>
        <v>0</v>
      </c>
      <c r="I30" s="126">
        <f t="shared" ref="I30:I40" si="14">IFERROR(VLOOKUP(B30,$R$93:$S$134,2,FALSE),0)</f>
        <v>0</v>
      </c>
      <c r="J30" s="169">
        <f t="shared" ref="J30:J40" si="15">IFERROR(VLOOKUP(B30,$V$93:$W$134,2,FALSE),0)</f>
        <v>0</v>
      </c>
      <c r="L30" s="85"/>
      <c r="M30" s="85"/>
      <c r="N30" s="85"/>
    </row>
    <row r="31" spans="1:14" ht="15" hidden="1" customHeight="1">
      <c r="A31" s="54"/>
      <c r="B31" s="84"/>
      <c r="C31" s="84">
        <f t="shared" si="8"/>
        <v>0</v>
      </c>
      <c r="D31" s="125">
        <f t="shared" si="9"/>
        <v>0</v>
      </c>
      <c r="E31" s="77">
        <f t="shared" si="10"/>
        <v>0</v>
      </c>
      <c r="F31" s="77">
        <f t="shared" si="11"/>
        <v>0</v>
      </c>
      <c r="G31" s="77">
        <f t="shared" si="12"/>
        <v>0</v>
      </c>
      <c r="H31" s="77">
        <f t="shared" si="13"/>
        <v>0</v>
      </c>
      <c r="I31" s="126">
        <f t="shared" si="14"/>
        <v>0</v>
      </c>
      <c r="J31" s="126">
        <f t="shared" si="15"/>
        <v>0</v>
      </c>
      <c r="L31" s="85"/>
      <c r="M31" s="85"/>
      <c r="N31" s="85"/>
    </row>
    <row r="32" spans="1:14" ht="15" hidden="1" customHeight="1">
      <c r="A32" s="54"/>
      <c r="B32" s="84"/>
      <c r="C32" s="84">
        <f t="shared" si="8"/>
        <v>0</v>
      </c>
      <c r="D32" s="125">
        <f t="shared" si="9"/>
        <v>0</v>
      </c>
      <c r="E32" s="77">
        <f t="shared" si="10"/>
        <v>0</v>
      </c>
      <c r="F32" s="77">
        <f t="shared" si="11"/>
        <v>0</v>
      </c>
      <c r="G32" s="77">
        <f t="shared" si="12"/>
        <v>0</v>
      </c>
      <c r="H32" s="77">
        <f t="shared" si="13"/>
        <v>0</v>
      </c>
      <c r="I32" s="126">
        <f t="shared" si="14"/>
        <v>0</v>
      </c>
      <c r="J32" s="169">
        <f t="shared" si="15"/>
        <v>0</v>
      </c>
      <c r="L32" s="85"/>
      <c r="M32" s="85"/>
      <c r="N32" s="85"/>
    </row>
    <row r="33" spans="1:14" ht="15" hidden="1" customHeight="1">
      <c r="A33" s="54"/>
      <c r="B33" s="84"/>
      <c r="C33" s="84">
        <f t="shared" si="8"/>
        <v>0</v>
      </c>
      <c r="D33" s="125">
        <f t="shared" si="9"/>
        <v>0</v>
      </c>
      <c r="E33" s="77">
        <f t="shared" si="10"/>
        <v>0</v>
      </c>
      <c r="F33" s="77">
        <f t="shared" si="11"/>
        <v>0</v>
      </c>
      <c r="G33" s="77">
        <f t="shared" si="12"/>
        <v>0</v>
      </c>
      <c r="H33" s="77">
        <f t="shared" si="13"/>
        <v>0</v>
      </c>
      <c r="I33" s="126">
        <f t="shared" si="14"/>
        <v>0</v>
      </c>
      <c r="J33" s="126">
        <f t="shared" si="15"/>
        <v>0</v>
      </c>
      <c r="L33" s="85"/>
      <c r="M33" s="85"/>
      <c r="N33" s="85"/>
    </row>
    <row r="34" spans="1:14" ht="15" hidden="1" customHeight="1">
      <c r="A34" s="54"/>
      <c r="B34" s="84"/>
      <c r="C34" s="84">
        <f t="shared" si="8"/>
        <v>0</v>
      </c>
      <c r="D34" s="125">
        <f t="shared" si="9"/>
        <v>0</v>
      </c>
      <c r="E34" s="77">
        <f t="shared" si="10"/>
        <v>0</v>
      </c>
      <c r="F34" s="77">
        <f t="shared" si="11"/>
        <v>0</v>
      </c>
      <c r="G34" s="77">
        <f t="shared" si="12"/>
        <v>0</v>
      </c>
      <c r="H34" s="77">
        <f t="shared" si="13"/>
        <v>0</v>
      </c>
      <c r="I34" s="126">
        <f t="shared" si="14"/>
        <v>0</v>
      </c>
      <c r="J34" s="126">
        <f t="shared" si="15"/>
        <v>0</v>
      </c>
      <c r="L34" s="85"/>
      <c r="M34" s="85"/>
      <c r="N34" s="85"/>
    </row>
    <row r="35" spans="1:14" ht="15" hidden="1" customHeight="1">
      <c r="A35" s="54"/>
      <c r="B35" s="84"/>
      <c r="C35" s="84">
        <f t="shared" si="8"/>
        <v>0</v>
      </c>
      <c r="D35" s="125">
        <f t="shared" si="9"/>
        <v>0</v>
      </c>
      <c r="E35" s="77">
        <f t="shared" si="10"/>
        <v>0</v>
      </c>
      <c r="F35" s="77">
        <f t="shared" si="11"/>
        <v>0</v>
      </c>
      <c r="G35" s="77">
        <f t="shared" si="12"/>
        <v>0</v>
      </c>
      <c r="H35" s="77">
        <f t="shared" si="13"/>
        <v>0</v>
      </c>
      <c r="I35" s="126">
        <f t="shared" si="14"/>
        <v>0</v>
      </c>
      <c r="J35" s="126">
        <f t="shared" si="15"/>
        <v>0</v>
      </c>
      <c r="L35" s="85"/>
      <c r="M35" s="85"/>
      <c r="N35" s="85"/>
    </row>
    <row r="36" spans="1:14" ht="15" hidden="1" customHeight="1">
      <c r="A36" s="54"/>
      <c r="B36" s="84"/>
      <c r="C36" s="84">
        <f t="shared" si="8"/>
        <v>0</v>
      </c>
      <c r="D36" s="125">
        <f t="shared" si="9"/>
        <v>0</v>
      </c>
      <c r="E36" s="77">
        <f t="shared" si="10"/>
        <v>0</v>
      </c>
      <c r="F36" s="77">
        <f t="shared" si="11"/>
        <v>0</v>
      </c>
      <c r="G36" s="77">
        <f t="shared" si="12"/>
        <v>0</v>
      </c>
      <c r="H36" s="77">
        <f t="shared" si="13"/>
        <v>0</v>
      </c>
      <c r="I36" s="126">
        <f t="shared" si="14"/>
        <v>0</v>
      </c>
      <c r="J36" s="169">
        <f t="shared" si="15"/>
        <v>0</v>
      </c>
      <c r="L36" s="85"/>
      <c r="M36" s="85"/>
      <c r="N36" s="85"/>
    </row>
    <row r="37" spans="1:14" ht="15" hidden="1" customHeight="1">
      <c r="A37" s="54"/>
      <c r="B37" s="84"/>
      <c r="C37" s="84">
        <f t="shared" si="8"/>
        <v>0</v>
      </c>
      <c r="D37" s="125">
        <f t="shared" si="9"/>
        <v>0</v>
      </c>
      <c r="E37" s="77">
        <f t="shared" si="10"/>
        <v>0</v>
      </c>
      <c r="F37" s="77">
        <f t="shared" si="11"/>
        <v>0</v>
      </c>
      <c r="G37" s="77">
        <f t="shared" si="12"/>
        <v>0</v>
      </c>
      <c r="H37" s="77">
        <f t="shared" si="13"/>
        <v>0</v>
      </c>
      <c r="I37" s="126">
        <f t="shared" si="14"/>
        <v>0</v>
      </c>
      <c r="J37" s="169">
        <f t="shared" si="15"/>
        <v>0</v>
      </c>
      <c r="L37" s="85"/>
      <c r="M37" s="85"/>
      <c r="N37" s="85"/>
    </row>
    <row r="38" spans="1:14" ht="15" hidden="1" customHeight="1">
      <c r="A38" s="54"/>
      <c r="B38" s="84"/>
      <c r="C38" s="84">
        <f t="shared" si="8"/>
        <v>0</v>
      </c>
      <c r="D38" s="125">
        <f t="shared" si="9"/>
        <v>0</v>
      </c>
      <c r="E38" s="77">
        <f t="shared" si="10"/>
        <v>0</v>
      </c>
      <c r="F38" s="77">
        <f t="shared" si="11"/>
        <v>0</v>
      </c>
      <c r="G38" s="77">
        <f t="shared" si="12"/>
        <v>0</v>
      </c>
      <c r="H38" s="77">
        <f t="shared" si="13"/>
        <v>0</v>
      </c>
      <c r="I38" s="126">
        <f t="shared" si="14"/>
        <v>0</v>
      </c>
      <c r="J38" s="169">
        <f t="shared" si="15"/>
        <v>0</v>
      </c>
      <c r="L38" s="85"/>
      <c r="M38" s="85"/>
      <c r="N38" s="85"/>
    </row>
    <row r="39" spans="1:14" ht="15" hidden="1" customHeight="1">
      <c r="A39" s="54"/>
      <c r="B39" s="84"/>
      <c r="C39" s="84">
        <f t="shared" si="8"/>
        <v>0</v>
      </c>
      <c r="D39" s="125">
        <f t="shared" si="9"/>
        <v>0</v>
      </c>
      <c r="E39" s="77">
        <f t="shared" si="10"/>
        <v>0</v>
      </c>
      <c r="F39" s="77">
        <f t="shared" si="11"/>
        <v>0</v>
      </c>
      <c r="G39" s="77">
        <f t="shared" si="12"/>
        <v>0</v>
      </c>
      <c r="H39" s="77">
        <f t="shared" si="13"/>
        <v>0</v>
      </c>
      <c r="I39" s="126">
        <f t="shared" si="14"/>
        <v>0</v>
      </c>
      <c r="J39" s="126">
        <f t="shared" si="15"/>
        <v>0</v>
      </c>
      <c r="L39" s="85"/>
      <c r="M39" s="85"/>
      <c r="N39" s="85"/>
    </row>
    <row r="40" spans="1:14" ht="15" hidden="1" customHeight="1">
      <c r="A40" s="54"/>
      <c r="B40" s="84"/>
      <c r="C40" s="84">
        <f t="shared" si="8"/>
        <v>0</v>
      </c>
      <c r="D40" s="125">
        <f t="shared" si="9"/>
        <v>0</v>
      </c>
      <c r="E40" s="77">
        <f t="shared" si="10"/>
        <v>0</v>
      </c>
      <c r="F40" s="77">
        <f t="shared" si="11"/>
        <v>0</v>
      </c>
      <c r="G40" s="77">
        <f t="shared" si="12"/>
        <v>0</v>
      </c>
      <c r="H40" s="77">
        <f t="shared" si="13"/>
        <v>0</v>
      </c>
      <c r="I40" s="126">
        <f t="shared" si="14"/>
        <v>0</v>
      </c>
      <c r="J40" s="126">
        <f t="shared" si="15"/>
        <v>0</v>
      </c>
      <c r="L40" s="85"/>
      <c r="M40" s="85"/>
      <c r="N40" s="85"/>
    </row>
    <row r="41" spans="1:14" ht="15" hidden="1" customHeight="1">
      <c r="A41" s="54"/>
      <c r="B41" s="84"/>
      <c r="C41" s="84">
        <f t="shared" ref="C41:C69" si="16">SUM(E41:K41)</f>
        <v>0</v>
      </c>
      <c r="D41" s="125">
        <f t="shared" si="9"/>
        <v>0</v>
      </c>
      <c r="E41" s="77">
        <f t="shared" ref="E41:E69" si="17">IFERROR(VLOOKUP(B41,$B$93:$C$134,2,FALSE),0)</f>
        <v>0</v>
      </c>
      <c r="F41" s="77">
        <f t="shared" ref="F41:F69" si="18">IFERROR(VLOOKUP(B41,$F$93:$G$134,2,FALSE),0)</f>
        <v>0</v>
      </c>
      <c r="G41" s="77">
        <f t="shared" ref="G41:G69" si="19">IFERROR(VLOOKUP(B41,$J$93:$K$134,2,FALSE),0)</f>
        <v>0</v>
      </c>
      <c r="H41" s="77">
        <f t="shared" ref="H41:H69" si="20">IFERROR(VLOOKUP(B41,$N$93:$O$134,2,FALSE),0)</f>
        <v>0</v>
      </c>
      <c r="I41" s="126">
        <f t="shared" ref="I41:I69" si="21">IFERROR(VLOOKUP(B41,$R$93:$S$134,2,FALSE),0)</f>
        <v>0</v>
      </c>
      <c r="J41" s="126">
        <f t="shared" ref="J41:J69" si="22">IFERROR(VLOOKUP(B41,$V$93:$W$134,2,FALSE),0)</f>
        <v>0</v>
      </c>
      <c r="L41" s="85"/>
      <c r="M41" s="85"/>
      <c r="N41" s="85"/>
    </row>
    <row r="42" spans="1:14" ht="15" hidden="1" customHeight="1">
      <c r="A42" s="54"/>
      <c r="B42" s="84"/>
      <c r="C42" s="84">
        <f t="shared" si="16"/>
        <v>0</v>
      </c>
      <c r="D42" s="125">
        <f t="shared" si="9"/>
        <v>0</v>
      </c>
      <c r="E42" s="77">
        <f t="shared" si="17"/>
        <v>0</v>
      </c>
      <c r="F42" s="77">
        <f t="shared" si="18"/>
        <v>0</v>
      </c>
      <c r="G42" s="77">
        <f t="shared" si="19"/>
        <v>0</v>
      </c>
      <c r="H42" s="77">
        <f t="shared" si="20"/>
        <v>0</v>
      </c>
      <c r="I42" s="126">
        <f t="shared" si="21"/>
        <v>0</v>
      </c>
      <c r="J42" s="126">
        <f t="shared" si="22"/>
        <v>0</v>
      </c>
      <c r="L42" s="85"/>
      <c r="M42" s="85"/>
      <c r="N42" s="85"/>
    </row>
    <row r="43" spans="1:14" ht="15" hidden="1" customHeight="1">
      <c r="A43" s="54"/>
      <c r="B43" s="84"/>
      <c r="C43" s="84">
        <f t="shared" si="16"/>
        <v>0</v>
      </c>
      <c r="D43" s="125">
        <f t="shared" si="9"/>
        <v>0</v>
      </c>
      <c r="E43" s="77">
        <f t="shared" si="17"/>
        <v>0</v>
      </c>
      <c r="F43" s="77">
        <f t="shared" si="18"/>
        <v>0</v>
      </c>
      <c r="G43" s="77">
        <f t="shared" si="19"/>
        <v>0</v>
      </c>
      <c r="H43" s="77">
        <f t="shared" si="20"/>
        <v>0</v>
      </c>
      <c r="I43" s="126">
        <f t="shared" si="21"/>
        <v>0</v>
      </c>
      <c r="J43" s="126">
        <f t="shared" si="22"/>
        <v>0</v>
      </c>
      <c r="L43" s="85"/>
      <c r="M43" s="85"/>
      <c r="N43" s="85"/>
    </row>
    <row r="44" spans="1:14" ht="15" hidden="1" customHeight="1">
      <c r="A44" s="54"/>
      <c r="B44" s="84"/>
      <c r="C44" s="84">
        <f t="shared" si="16"/>
        <v>0</v>
      </c>
      <c r="D44" s="125">
        <f t="shared" si="9"/>
        <v>0</v>
      </c>
      <c r="E44" s="77">
        <f t="shared" si="17"/>
        <v>0</v>
      </c>
      <c r="F44" s="77">
        <f t="shared" si="18"/>
        <v>0</v>
      </c>
      <c r="G44" s="77">
        <f t="shared" si="19"/>
        <v>0</v>
      </c>
      <c r="H44" s="77">
        <f t="shared" si="20"/>
        <v>0</v>
      </c>
      <c r="I44" s="126">
        <f t="shared" si="21"/>
        <v>0</v>
      </c>
      <c r="J44" s="126">
        <f t="shared" si="22"/>
        <v>0</v>
      </c>
      <c r="L44" s="85"/>
      <c r="M44" s="85"/>
      <c r="N44" s="85"/>
    </row>
    <row r="45" spans="1:14" ht="15" hidden="1" customHeight="1">
      <c r="A45" s="54"/>
      <c r="B45" s="84"/>
      <c r="C45" s="84">
        <f t="shared" si="16"/>
        <v>0</v>
      </c>
      <c r="D45" s="125">
        <f t="shared" si="9"/>
        <v>0</v>
      </c>
      <c r="E45" s="77">
        <f t="shared" si="17"/>
        <v>0</v>
      </c>
      <c r="F45" s="77">
        <f t="shared" si="18"/>
        <v>0</v>
      </c>
      <c r="G45" s="77">
        <f t="shared" si="19"/>
        <v>0</v>
      </c>
      <c r="H45" s="77">
        <f t="shared" si="20"/>
        <v>0</v>
      </c>
      <c r="I45" s="126">
        <f t="shared" si="21"/>
        <v>0</v>
      </c>
      <c r="J45" s="126">
        <f t="shared" si="22"/>
        <v>0</v>
      </c>
      <c r="L45" s="85"/>
      <c r="M45" s="85"/>
      <c r="N45" s="85"/>
    </row>
    <row r="46" spans="1:14" ht="15" hidden="1" customHeight="1">
      <c r="A46" s="54"/>
      <c r="B46" s="84"/>
      <c r="C46" s="84">
        <f t="shared" si="16"/>
        <v>0</v>
      </c>
      <c r="D46" s="125">
        <f t="shared" si="9"/>
        <v>0</v>
      </c>
      <c r="E46" s="77">
        <f t="shared" si="17"/>
        <v>0</v>
      </c>
      <c r="F46" s="77">
        <f t="shared" si="18"/>
        <v>0</v>
      </c>
      <c r="G46" s="77">
        <f t="shared" si="19"/>
        <v>0</v>
      </c>
      <c r="H46" s="77">
        <f t="shared" si="20"/>
        <v>0</v>
      </c>
      <c r="I46" s="126">
        <f t="shared" si="21"/>
        <v>0</v>
      </c>
      <c r="J46" s="126">
        <f t="shared" si="22"/>
        <v>0</v>
      </c>
      <c r="L46" s="85"/>
      <c r="M46" s="85"/>
      <c r="N46" s="85"/>
    </row>
    <row r="47" spans="1:14" ht="15" hidden="1" customHeight="1">
      <c r="A47" s="54"/>
      <c r="B47" s="84"/>
      <c r="C47" s="84">
        <f t="shared" si="16"/>
        <v>0</v>
      </c>
      <c r="D47" s="125">
        <f t="shared" si="9"/>
        <v>0</v>
      </c>
      <c r="E47" s="77">
        <f t="shared" si="17"/>
        <v>0</v>
      </c>
      <c r="F47" s="77">
        <f t="shared" si="18"/>
        <v>0</v>
      </c>
      <c r="G47" s="77">
        <f t="shared" si="19"/>
        <v>0</v>
      </c>
      <c r="H47" s="77">
        <f t="shared" si="20"/>
        <v>0</v>
      </c>
      <c r="I47" s="126">
        <f t="shared" si="21"/>
        <v>0</v>
      </c>
      <c r="J47" s="126">
        <f t="shared" si="22"/>
        <v>0</v>
      </c>
      <c r="L47" s="85"/>
      <c r="M47" s="85"/>
      <c r="N47" s="85"/>
    </row>
    <row r="48" spans="1:14" ht="15" hidden="1" customHeight="1">
      <c r="A48" s="54"/>
      <c r="B48" s="84"/>
      <c r="C48" s="84">
        <f t="shared" si="16"/>
        <v>0</v>
      </c>
      <c r="D48" s="125">
        <f t="shared" si="9"/>
        <v>0</v>
      </c>
      <c r="E48" s="77">
        <f t="shared" si="17"/>
        <v>0</v>
      </c>
      <c r="F48" s="77">
        <f t="shared" si="18"/>
        <v>0</v>
      </c>
      <c r="G48" s="77">
        <f t="shared" si="19"/>
        <v>0</v>
      </c>
      <c r="H48" s="77">
        <f t="shared" si="20"/>
        <v>0</v>
      </c>
      <c r="I48" s="126">
        <f t="shared" si="21"/>
        <v>0</v>
      </c>
      <c r="J48" s="126">
        <f t="shared" si="22"/>
        <v>0</v>
      </c>
      <c r="L48" s="85"/>
      <c r="M48" s="85"/>
      <c r="N48" s="85"/>
    </row>
    <row r="49" spans="1:14" ht="15" hidden="1" customHeight="1">
      <c r="A49" s="54"/>
      <c r="B49" s="84"/>
      <c r="C49" s="84">
        <f t="shared" si="16"/>
        <v>0</v>
      </c>
      <c r="D49" s="125">
        <f t="shared" si="9"/>
        <v>0</v>
      </c>
      <c r="E49" s="77">
        <f t="shared" si="17"/>
        <v>0</v>
      </c>
      <c r="F49" s="77">
        <f t="shared" si="18"/>
        <v>0</v>
      </c>
      <c r="G49" s="77">
        <f t="shared" si="19"/>
        <v>0</v>
      </c>
      <c r="H49" s="77">
        <f t="shared" si="20"/>
        <v>0</v>
      </c>
      <c r="I49" s="126">
        <f t="shared" si="21"/>
        <v>0</v>
      </c>
      <c r="J49" s="126">
        <f t="shared" si="22"/>
        <v>0</v>
      </c>
      <c r="L49" s="85"/>
      <c r="M49" s="85"/>
      <c r="N49" s="85"/>
    </row>
    <row r="50" spans="1:14" ht="15" hidden="1" customHeight="1">
      <c r="A50" s="54"/>
      <c r="B50" s="84"/>
      <c r="C50" s="84">
        <f t="shared" si="16"/>
        <v>0</v>
      </c>
      <c r="D50" s="125">
        <f t="shared" si="9"/>
        <v>0</v>
      </c>
      <c r="E50" s="77">
        <f t="shared" si="17"/>
        <v>0</v>
      </c>
      <c r="F50" s="77">
        <f t="shared" si="18"/>
        <v>0</v>
      </c>
      <c r="G50" s="77">
        <f t="shared" si="19"/>
        <v>0</v>
      </c>
      <c r="H50" s="77">
        <f t="shared" si="20"/>
        <v>0</v>
      </c>
      <c r="I50" s="126">
        <f t="shared" si="21"/>
        <v>0</v>
      </c>
      <c r="J50" s="126">
        <f t="shared" si="22"/>
        <v>0</v>
      </c>
      <c r="L50" s="85"/>
      <c r="M50" s="85"/>
      <c r="N50" s="85"/>
    </row>
    <row r="51" spans="1:14" ht="15" hidden="1" customHeight="1">
      <c r="A51" s="54"/>
      <c r="B51" s="84"/>
      <c r="C51" s="84">
        <f t="shared" si="16"/>
        <v>0</v>
      </c>
      <c r="D51" s="125">
        <f t="shared" si="9"/>
        <v>0</v>
      </c>
      <c r="E51" s="77">
        <f t="shared" si="17"/>
        <v>0</v>
      </c>
      <c r="F51" s="77">
        <f t="shared" si="18"/>
        <v>0</v>
      </c>
      <c r="G51" s="77">
        <f t="shared" si="19"/>
        <v>0</v>
      </c>
      <c r="H51" s="77">
        <f t="shared" si="20"/>
        <v>0</v>
      </c>
      <c r="I51" s="126">
        <f t="shared" si="21"/>
        <v>0</v>
      </c>
      <c r="J51" s="126">
        <f t="shared" si="22"/>
        <v>0</v>
      </c>
      <c r="L51" s="85"/>
      <c r="M51" s="85"/>
      <c r="N51" s="85"/>
    </row>
    <row r="52" spans="1:14" ht="15" hidden="1" customHeight="1">
      <c r="A52" s="54"/>
      <c r="B52" s="84"/>
      <c r="C52" s="84">
        <f t="shared" si="16"/>
        <v>0</v>
      </c>
      <c r="D52" s="125">
        <f t="shared" si="9"/>
        <v>0</v>
      </c>
      <c r="E52" s="77">
        <f t="shared" si="17"/>
        <v>0</v>
      </c>
      <c r="F52" s="77">
        <f t="shared" si="18"/>
        <v>0</v>
      </c>
      <c r="G52" s="77">
        <f t="shared" si="19"/>
        <v>0</v>
      </c>
      <c r="H52" s="77">
        <f t="shared" si="20"/>
        <v>0</v>
      </c>
      <c r="I52" s="126">
        <f t="shared" si="21"/>
        <v>0</v>
      </c>
      <c r="J52" s="126">
        <f t="shared" si="22"/>
        <v>0</v>
      </c>
      <c r="L52" s="85"/>
      <c r="M52" s="85"/>
      <c r="N52" s="85"/>
    </row>
    <row r="53" spans="1:14" ht="15" hidden="1" customHeight="1">
      <c r="A53" s="54"/>
      <c r="B53" s="84"/>
      <c r="C53" s="84">
        <f t="shared" si="16"/>
        <v>0</v>
      </c>
      <c r="D53" s="125">
        <f t="shared" si="9"/>
        <v>0</v>
      </c>
      <c r="E53" s="77">
        <f t="shared" si="17"/>
        <v>0</v>
      </c>
      <c r="F53" s="77">
        <f t="shared" si="18"/>
        <v>0</v>
      </c>
      <c r="G53" s="77">
        <f t="shared" si="19"/>
        <v>0</v>
      </c>
      <c r="H53" s="77">
        <f t="shared" si="20"/>
        <v>0</v>
      </c>
      <c r="I53" s="126">
        <f t="shared" si="21"/>
        <v>0</v>
      </c>
      <c r="J53" s="126">
        <f t="shared" si="22"/>
        <v>0</v>
      </c>
      <c r="L53" s="85"/>
      <c r="M53" s="85"/>
      <c r="N53" s="85"/>
    </row>
    <row r="54" spans="1:14" ht="15" hidden="1" customHeight="1">
      <c r="A54" s="54"/>
      <c r="B54" s="84"/>
      <c r="C54" s="84">
        <f t="shared" si="16"/>
        <v>0</v>
      </c>
      <c r="D54" s="125">
        <f t="shared" si="9"/>
        <v>0</v>
      </c>
      <c r="E54" s="77">
        <f t="shared" si="17"/>
        <v>0</v>
      </c>
      <c r="F54" s="77">
        <f t="shared" si="18"/>
        <v>0</v>
      </c>
      <c r="G54" s="77">
        <f t="shared" si="19"/>
        <v>0</v>
      </c>
      <c r="H54" s="77">
        <f t="shared" si="20"/>
        <v>0</v>
      </c>
      <c r="I54" s="126">
        <f t="shared" si="21"/>
        <v>0</v>
      </c>
      <c r="J54" s="126">
        <f t="shared" si="22"/>
        <v>0</v>
      </c>
      <c r="L54" s="85"/>
      <c r="M54" s="85"/>
      <c r="N54" s="85"/>
    </row>
    <row r="55" spans="1:14" ht="15" hidden="1" customHeight="1">
      <c r="A55" s="54"/>
      <c r="B55" s="84"/>
      <c r="C55" s="84">
        <f t="shared" si="16"/>
        <v>0</v>
      </c>
      <c r="D55" s="125">
        <f t="shared" si="9"/>
        <v>0</v>
      </c>
      <c r="E55" s="77">
        <f t="shared" si="17"/>
        <v>0</v>
      </c>
      <c r="F55" s="77">
        <f t="shared" si="18"/>
        <v>0</v>
      </c>
      <c r="G55" s="77">
        <f t="shared" si="19"/>
        <v>0</v>
      </c>
      <c r="H55" s="77">
        <f t="shared" si="20"/>
        <v>0</v>
      </c>
      <c r="I55" s="126">
        <f t="shared" si="21"/>
        <v>0</v>
      </c>
      <c r="J55" s="126">
        <f t="shared" si="22"/>
        <v>0</v>
      </c>
      <c r="L55" s="85"/>
      <c r="M55" s="85"/>
      <c r="N55" s="85"/>
    </row>
    <row r="56" spans="1:14" ht="15" hidden="1" customHeight="1">
      <c r="A56" s="54"/>
      <c r="B56" s="84"/>
      <c r="C56" s="84">
        <f t="shared" si="16"/>
        <v>0</v>
      </c>
      <c r="D56" s="125">
        <f t="shared" si="9"/>
        <v>0</v>
      </c>
      <c r="E56" s="77">
        <f t="shared" si="17"/>
        <v>0</v>
      </c>
      <c r="F56" s="77">
        <f t="shared" si="18"/>
        <v>0</v>
      </c>
      <c r="G56" s="77">
        <f t="shared" si="19"/>
        <v>0</v>
      </c>
      <c r="H56" s="77">
        <f t="shared" si="20"/>
        <v>0</v>
      </c>
      <c r="I56" s="126">
        <f t="shared" si="21"/>
        <v>0</v>
      </c>
      <c r="J56" s="126">
        <f t="shared" si="22"/>
        <v>0</v>
      </c>
      <c r="L56" s="85"/>
      <c r="M56" s="85"/>
      <c r="N56" s="85"/>
    </row>
    <row r="57" spans="1:14" ht="15" hidden="1" customHeight="1">
      <c r="A57" s="54"/>
      <c r="B57" s="84"/>
      <c r="C57" s="84">
        <f t="shared" si="16"/>
        <v>0</v>
      </c>
      <c r="D57" s="125">
        <f t="shared" si="9"/>
        <v>0</v>
      </c>
      <c r="E57" s="77">
        <f t="shared" si="17"/>
        <v>0</v>
      </c>
      <c r="F57" s="77">
        <f t="shared" si="18"/>
        <v>0</v>
      </c>
      <c r="G57" s="77">
        <f t="shared" si="19"/>
        <v>0</v>
      </c>
      <c r="H57" s="77">
        <f t="shared" si="20"/>
        <v>0</v>
      </c>
      <c r="I57" s="126">
        <f t="shared" si="21"/>
        <v>0</v>
      </c>
      <c r="J57" s="126">
        <f t="shared" si="22"/>
        <v>0</v>
      </c>
      <c r="L57" s="85"/>
      <c r="M57" s="85"/>
      <c r="N57" s="85"/>
    </row>
    <row r="58" spans="1:14" ht="15" hidden="1" customHeight="1">
      <c r="A58" s="54"/>
      <c r="B58" s="84"/>
      <c r="C58" s="84">
        <f t="shared" si="16"/>
        <v>0</v>
      </c>
      <c r="D58" s="125">
        <f t="shared" si="9"/>
        <v>0</v>
      </c>
      <c r="E58" s="77">
        <f t="shared" si="17"/>
        <v>0</v>
      </c>
      <c r="F58" s="77">
        <f t="shared" si="18"/>
        <v>0</v>
      </c>
      <c r="G58" s="77">
        <f t="shared" si="19"/>
        <v>0</v>
      </c>
      <c r="H58" s="77">
        <f t="shared" si="20"/>
        <v>0</v>
      </c>
      <c r="I58" s="126">
        <f t="shared" si="21"/>
        <v>0</v>
      </c>
      <c r="J58" s="126">
        <f t="shared" si="22"/>
        <v>0</v>
      </c>
      <c r="L58" s="85"/>
      <c r="M58" s="85"/>
      <c r="N58" s="85"/>
    </row>
    <row r="59" spans="1:14" ht="15" hidden="1" customHeight="1">
      <c r="A59" s="54"/>
      <c r="B59" s="84"/>
      <c r="C59" s="84">
        <f t="shared" si="16"/>
        <v>0</v>
      </c>
      <c r="D59" s="125">
        <f t="shared" si="9"/>
        <v>0</v>
      </c>
      <c r="E59" s="77">
        <f t="shared" si="17"/>
        <v>0</v>
      </c>
      <c r="F59" s="77">
        <f t="shared" si="18"/>
        <v>0</v>
      </c>
      <c r="G59" s="77">
        <f t="shared" si="19"/>
        <v>0</v>
      </c>
      <c r="H59" s="77">
        <f t="shared" si="20"/>
        <v>0</v>
      </c>
      <c r="I59" s="126">
        <f t="shared" si="21"/>
        <v>0</v>
      </c>
      <c r="J59" s="126">
        <f t="shared" si="22"/>
        <v>0</v>
      </c>
      <c r="L59" s="85"/>
      <c r="M59" s="85"/>
      <c r="N59" s="85"/>
    </row>
    <row r="60" spans="1:14" ht="15" hidden="1" customHeight="1">
      <c r="A60" s="54"/>
      <c r="B60" s="84"/>
      <c r="C60" s="84">
        <f t="shared" si="16"/>
        <v>0</v>
      </c>
      <c r="D60" s="125">
        <f t="shared" si="9"/>
        <v>0</v>
      </c>
      <c r="E60" s="77">
        <f t="shared" si="17"/>
        <v>0</v>
      </c>
      <c r="F60" s="77">
        <f t="shared" si="18"/>
        <v>0</v>
      </c>
      <c r="G60" s="77">
        <f t="shared" si="19"/>
        <v>0</v>
      </c>
      <c r="H60" s="77">
        <f t="shared" si="20"/>
        <v>0</v>
      </c>
      <c r="I60" s="126">
        <f t="shared" si="21"/>
        <v>0</v>
      </c>
      <c r="J60" s="126">
        <f t="shared" si="22"/>
        <v>0</v>
      </c>
      <c r="L60" s="85"/>
      <c r="M60" s="85"/>
      <c r="N60" s="85"/>
    </row>
    <row r="61" spans="1:14" ht="15" hidden="1" customHeight="1">
      <c r="A61" s="54"/>
      <c r="B61" s="84"/>
      <c r="C61" s="84">
        <f t="shared" si="16"/>
        <v>0</v>
      </c>
      <c r="D61" s="125">
        <f t="shared" si="9"/>
        <v>0</v>
      </c>
      <c r="E61" s="77">
        <f t="shared" si="17"/>
        <v>0</v>
      </c>
      <c r="F61" s="77">
        <f t="shared" si="18"/>
        <v>0</v>
      </c>
      <c r="G61" s="77">
        <f t="shared" si="19"/>
        <v>0</v>
      </c>
      <c r="H61" s="77">
        <f t="shared" si="20"/>
        <v>0</v>
      </c>
      <c r="I61" s="126">
        <f t="shared" si="21"/>
        <v>0</v>
      </c>
      <c r="J61" s="126">
        <f t="shared" si="22"/>
        <v>0</v>
      </c>
      <c r="L61" s="85"/>
      <c r="M61" s="85"/>
      <c r="N61" s="85"/>
    </row>
    <row r="62" spans="1:14" ht="15" hidden="1" customHeight="1">
      <c r="A62" s="54"/>
      <c r="B62" s="84"/>
      <c r="C62" s="84">
        <f t="shared" si="16"/>
        <v>0</v>
      </c>
      <c r="D62" s="125">
        <f t="shared" si="9"/>
        <v>0</v>
      </c>
      <c r="E62" s="77">
        <f t="shared" si="17"/>
        <v>0</v>
      </c>
      <c r="F62" s="77">
        <f t="shared" si="18"/>
        <v>0</v>
      </c>
      <c r="G62" s="77">
        <f t="shared" si="19"/>
        <v>0</v>
      </c>
      <c r="H62" s="77">
        <f t="shared" si="20"/>
        <v>0</v>
      </c>
      <c r="I62" s="126">
        <f t="shared" si="21"/>
        <v>0</v>
      </c>
      <c r="J62" s="126">
        <f t="shared" si="22"/>
        <v>0</v>
      </c>
      <c r="L62" s="85"/>
      <c r="M62" s="85"/>
      <c r="N62" s="85"/>
    </row>
    <row r="63" spans="1:14" ht="15" hidden="1" customHeight="1">
      <c r="A63" s="54"/>
      <c r="B63" s="84"/>
      <c r="C63" s="84">
        <f t="shared" si="16"/>
        <v>0</v>
      </c>
      <c r="D63" s="125">
        <f t="shared" si="9"/>
        <v>0</v>
      </c>
      <c r="E63" s="77">
        <f t="shared" si="17"/>
        <v>0</v>
      </c>
      <c r="F63" s="77">
        <f t="shared" si="18"/>
        <v>0</v>
      </c>
      <c r="G63" s="77">
        <f t="shared" si="19"/>
        <v>0</v>
      </c>
      <c r="H63" s="77">
        <f t="shared" si="20"/>
        <v>0</v>
      </c>
      <c r="I63" s="126">
        <f t="shared" si="21"/>
        <v>0</v>
      </c>
      <c r="J63" s="126">
        <f t="shared" si="22"/>
        <v>0</v>
      </c>
      <c r="L63" s="85"/>
      <c r="M63" s="85"/>
      <c r="N63" s="85"/>
    </row>
    <row r="64" spans="1:14" ht="15" hidden="1" customHeight="1">
      <c r="A64" s="54"/>
      <c r="B64" s="84"/>
      <c r="C64" s="84">
        <f t="shared" si="16"/>
        <v>0</v>
      </c>
      <c r="D64" s="125">
        <f t="shared" si="9"/>
        <v>0</v>
      </c>
      <c r="E64" s="77">
        <f t="shared" si="17"/>
        <v>0</v>
      </c>
      <c r="F64" s="77">
        <f t="shared" si="18"/>
        <v>0</v>
      </c>
      <c r="G64" s="77">
        <f t="shared" si="19"/>
        <v>0</v>
      </c>
      <c r="H64" s="77">
        <f t="shared" si="20"/>
        <v>0</v>
      </c>
      <c r="I64" s="126">
        <f t="shared" si="21"/>
        <v>0</v>
      </c>
      <c r="J64" s="126">
        <f t="shared" si="22"/>
        <v>0</v>
      </c>
      <c r="L64" s="85"/>
      <c r="M64" s="85"/>
      <c r="N64" s="85"/>
    </row>
    <row r="65" spans="1:14" ht="15" hidden="1" customHeight="1">
      <c r="A65" s="54"/>
      <c r="B65" s="84"/>
      <c r="C65" s="84">
        <f t="shared" si="16"/>
        <v>0</v>
      </c>
      <c r="D65" s="125">
        <f t="shared" si="9"/>
        <v>0</v>
      </c>
      <c r="E65" s="77">
        <f t="shared" si="17"/>
        <v>0</v>
      </c>
      <c r="F65" s="77">
        <f t="shared" si="18"/>
        <v>0</v>
      </c>
      <c r="G65" s="77">
        <f t="shared" si="19"/>
        <v>0</v>
      </c>
      <c r="H65" s="77">
        <f t="shared" si="20"/>
        <v>0</v>
      </c>
      <c r="I65" s="126">
        <f t="shared" si="21"/>
        <v>0</v>
      </c>
      <c r="J65" s="126">
        <f t="shared" si="22"/>
        <v>0</v>
      </c>
      <c r="L65" s="85"/>
      <c r="M65" s="85"/>
      <c r="N65" s="85"/>
    </row>
    <row r="66" spans="1:14" ht="15" hidden="1" customHeight="1">
      <c r="A66" s="54"/>
      <c r="B66" s="84"/>
      <c r="C66" s="84">
        <f t="shared" si="16"/>
        <v>0</v>
      </c>
      <c r="D66" s="125">
        <f t="shared" si="9"/>
        <v>0</v>
      </c>
      <c r="E66" s="77">
        <f t="shared" si="17"/>
        <v>0</v>
      </c>
      <c r="F66" s="77">
        <f t="shared" si="18"/>
        <v>0</v>
      </c>
      <c r="G66" s="77">
        <f t="shared" si="19"/>
        <v>0</v>
      </c>
      <c r="H66" s="77">
        <f t="shared" si="20"/>
        <v>0</v>
      </c>
      <c r="I66" s="126">
        <f t="shared" si="21"/>
        <v>0</v>
      </c>
      <c r="J66" s="126">
        <f t="shared" si="22"/>
        <v>0</v>
      </c>
      <c r="L66" s="85"/>
      <c r="M66" s="85"/>
      <c r="N66" s="85"/>
    </row>
    <row r="67" spans="1:14" ht="15" hidden="1" customHeight="1">
      <c r="A67" s="54"/>
      <c r="B67" s="84"/>
      <c r="C67" s="84">
        <f t="shared" si="16"/>
        <v>0</v>
      </c>
      <c r="D67" s="125">
        <f t="shared" si="9"/>
        <v>0</v>
      </c>
      <c r="E67" s="77">
        <f t="shared" si="17"/>
        <v>0</v>
      </c>
      <c r="F67" s="77">
        <f t="shared" si="18"/>
        <v>0</v>
      </c>
      <c r="G67" s="77">
        <f t="shared" si="19"/>
        <v>0</v>
      </c>
      <c r="H67" s="77">
        <f t="shared" si="20"/>
        <v>0</v>
      </c>
      <c r="I67" s="126">
        <f t="shared" si="21"/>
        <v>0</v>
      </c>
      <c r="J67" s="126">
        <f t="shared" si="22"/>
        <v>0</v>
      </c>
      <c r="L67" s="85"/>
      <c r="M67" s="85"/>
      <c r="N67" s="85"/>
    </row>
    <row r="68" spans="1:14" ht="15" hidden="1" customHeight="1">
      <c r="A68" s="54"/>
      <c r="B68" s="84"/>
      <c r="C68" s="84">
        <f t="shared" si="16"/>
        <v>0</v>
      </c>
      <c r="D68" s="125">
        <f t="shared" si="9"/>
        <v>0</v>
      </c>
      <c r="E68" s="77">
        <f t="shared" si="17"/>
        <v>0</v>
      </c>
      <c r="F68" s="77">
        <f t="shared" si="18"/>
        <v>0</v>
      </c>
      <c r="G68" s="77">
        <f t="shared" si="19"/>
        <v>0</v>
      </c>
      <c r="H68" s="77">
        <f t="shared" si="20"/>
        <v>0</v>
      </c>
      <c r="I68" s="126">
        <f t="shared" si="21"/>
        <v>0</v>
      </c>
      <c r="J68" s="126">
        <f t="shared" si="22"/>
        <v>0</v>
      </c>
      <c r="L68" s="85"/>
      <c r="M68" s="85"/>
      <c r="N68" s="85"/>
    </row>
    <row r="69" spans="1:14" ht="15" hidden="1" customHeight="1">
      <c r="A69" s="54"/>
      <c r="B69" s="84"/>
      <c r="C69" s="84">
        <f t="shared" si="16"/>
        <v>0</v>
      </c>
      <c r="D69" s="125">
        <f t="shared" si="9"/>
        <v>0</v>
      </c>
      <c r="E69" s="77">
        <f t="shared" si="17"/>
        <v>0</v>
      </c>
      <c r="F69" s="77">
        <f t="shared" si="18"/>
        <v>0</v>
      </c>
      <c r="G69" s="77">
        <f t="shared" si="19"/>
        <v>0</v>
      </c>
      <c r="H69" s="77">
        <f t="shared" si="20"/>
        <v>0</v>
      </c>
      <c r="I69" s="126">
        <f t="shared" si="21"/>
        <v>0</v>
      </c>
      <c r="J69" s="126">
        <f t="shared" si="22"/>
        <v>0</v>
      </c>
      <c r="L69" s="85"/>
      <c r="M69" s="85"/>
      <c r="N69" s="85"/>
    </row>
    <row r="70" spans="1:14" ht="15" hidden="1" customHeight="1">
      <c r="A70" s="54"/>
      <c r="B70" s="84"/>
      <c r="C70" s="84">
        <f t="shared" ref="C70:C84" si="23">SUM(E70:K70)</f>
        <v>0</v>
      </c>
      <c r="D70" s="125">
        <f t="shared" si="9"/>
        <v>0</v>
      </c>
      <c r="E70" s="77">
        <f t="shared" ref="E70:E84" si="24">IFERROR(VLOOKUP(B70,$B$93:$C$134,2,FALSE),0)</f>
        <v>0</v>
      </c>
      <c r="F70" s="77">
        <f t="shared" ref="F70:F84" si="25">IFERROR(VLOOKUP(B70,$F$93:$G$134,2,FALSE),0)</f>
        <v>0</v>
      </c>
      <c r="G70" s="77">
        <f t="shared" ref="G70:G84" si="26">IFERROR(VLOOKUP(B70,$J$93:$K$134,2,FALSE),0)</f>
        <v>0</v>
      </c>
      <c r="H70" s="77">
        <f t="shared" ref="H70:H84" si="27">IFERROR(VLOOKUP(B70,$N$93:$O$134,2,FALSE),0)</f>
        <v>0</v>
      </c>
      <c r="I70" s="126">
        <f t="shared" ref="I70:I84" si="28">IFERROR(VLOOKUP(B70,$R$93:$S$134,2,FALSE),0)</f>
        <v>0</v>
      </c>
      <c r="J70" s="126">
        <f t="shared" ref="J70:J84" si="29">IFERROR(VLOOKUP(B70,$V$93:$W$134,2,FALSE),0)</f>
        <v>0</v>
      </c>
      <c r="L70" s="85"/>
      <c r="M70" s="85"/>
      <c r="N70" s="85"/>
    </row>
    <row r="71" spans="1:14" ht="15" hidden="1" customHeight="1">
      <c r="A71" s="54"/>
      <c r="B71" s="84"/>
      <c r="C71" s="84">
        <f t="shared" si="23"/>
        <v>0</v>
      </c>
      <c r="D71" s="125">
        <f t="shared" ref="D71:D84" si="30">SUM(E71:J71)-MIN(E71:I71)</f>
        <v>0</v>
      </c>
      <c r="E71" s="77">
        <f t="shared" si="24"/>
        <v>0</v>
      </c>
      <c r="F71" s="77">
        <f t="shared" si="25"/>
        <v>0</v>
      </c>
      <c r="G71" s="77">
        <f t="shared" si="26"/>
        <v>0</v>
      </c>
      <c r="H71" s="77">
        <f t="shared" si="27"/>
        <v>0</v>
      </c>
      <c r="I71" s="126">
        <f t="shared" si="28"/>
        <v>0</v>
      </c>
      <c r="J71" s="126">
        <f t="shared" si="29"/>
        <v>0</v>
      </c>
      <c r="L71" s="85"/>
      <c r="M71" s="85"/>
      <c r="N71" s="85"/>
    </row>
    <row r="72" spans="1:14" ht="15" hidden="1" customHeight="1">
      <c r="A72" s="54"/>
      <c r="B72" s="84"/>
      <c r="C72" s="84">
        <f t="shared" si="23"/>
        <v>0</v>
      </c>
      <c r="D72" s="125">
        <f t="shared" si="30"/>
        <v>0</v>
      </c>
      <c r="E72" s="77">
        <f t="shared" si="24"/>
        <v>0</v>
      </c>
      <c r="F72" s="77">
        <f t="shared" si="25"/>
        <v>0</v>
      </c>
      <c r="G72" s="77">
        <f t="shared" si="26"/>
        <v>0</v>
      </c>
      <c r="H72" s="77">
        <f t="shared" si="27"/>
        <v>0</v>
      </c>
      <c r="I72" s="126">
        <f t="shared" si="28"/>
        <v>0</v>
      </c>
      <c r="J72" s="126">
        <f t="shared" si="29"/>
        <v>0</v>
      </c>
      <c r="L72" s="85"/>
      <c r="M72" s="85"/>
      <c r="N72" s="85"/>
    </row>
    <row r="73" spans="1:14" ht="15" hidden="1" customHeight="1">
      <c r="A73" s="54"/>
      <c r="B73" s="84"/>
      <c r="C73" s="84">
        <f t="shared" si="23"/>
        <v>0</v>
      </c>
      <c r="D73" s="125">
        <f t="shared" si="30"/>
        <v>0</v>
      </c>
      <c r="E73" s="77">
        <f t="shared" si="24"/>
        <v>0</v>
      </c>
      <c r="F73" s="77">
        <f t="shared" si="25"/>
        <v>0</v>
      </c>
      <c r="G73" s="77">
        <f t="shared" si="26"/>
        <v>0</v>
      </c>
      <c r="H73" s="77">
        <f t="shared" si="27"/>
        <v>0</v>
      </c>
      <c r="I73" s="126">
        <f t="shared" si="28"/>
        <v>0</v>
      </c>
      <c r="J73" s="126">
        <f t="shared" si="29"/>
        <v>0</v>
      </c>
      <c r="L73" s="85"/>
      <c r="M73" s="85"/>
      <c r="N73" s="85"/>
    </row>
    <row r="74" spans="1:14" ht="15" hidden="1" customHeight="1">
      <c r="A74" s="54"/>
      <c r="B74" s="84"/>
      <c r="C74" s="84">
        <f t="shared" si="23"/>
        <v>0</v>
      </c>
      <c r="D74" s="125">
        <f t="shared" si="30"/>
        <v>0</v>
      </c>
      <c r="E74" s="77">
        <f t="shared" si="24"/>
        <v>0</v>
      </c>
      <c r="F74" s="77">
        <f t="shared" si="25"/>
        <v>0</v>
      </c>
      <c r="G74" s="77">
        <f t="shared" si="26"/>
        <v>0</v>
      </c>
      <c r="H74" s="77">
        <f t="shared" si="27"/>
        <v>0</v>
      </c>
      <c r="I74" s="126">
        <f t="shared" si="28"/>
        <v>0</v>
      </c>
      <c r="J74" s="126">
        <f t="shared" si="29"/>
        <v>0</v>
      </c>
      <c r="L74" s="85"/>
      <c r="M74" s="85"/>
      <c r="N74" s="85"/>
    </row>
    <row r="75" spans="1:14" ht="15" hidden="1" customHeight="1">
      <c r="A75" s="54"/>
      <c r="B75" s="84"/>
      <c r="C75" s="84">
        <f t="shared" si="23"/>
        <v>0</v>
      </c>
      <c r="D75" s="125">
        <f t="shared" si="30"/>
        <v>0</v>
      </c>
      <c r="E75" s="77">
        <f t="shared" si="24"/>
        <v>0</v>
      </c>
      <c r="F75" s="77">
        <f t="shared" si="25"/>
        <v>0</v>
      </c>
      <c r="G75" s="77">
        <f t="shared" si="26"/>
        <v>0</v>
      </c>
      <c r="H75" s="77">
        <f t="shared" si="27"/>
        <v>0</v>
      </c>
      <c r="I75" s="126">
        <f t="shared" si="28"/>
        <v>0</v>
      </c>
      <c r="J75" s="126">
        <f t="shared" si="29"/>
        <v>0</v>
      </c>
      <c r="L75" s="85"/>
      <c r="M75" s="85"/>
      <c r="N75" s="85"/>
    </row>
    <row r="76" spans="1:14" ht="15" hidden="1" customHeight="1">
      <c r="A76" s="54"/>
      <c r="B76" s="84"/>
      <c r="C76" s="84">
        <f t="shared" si="23"/>
        <v>0</v>
      </c>
      <c r="D76" s="125">
        <f t="shared" si="30"/>
        <v>0</v>
      </c>
      <c r="E76" s="77">
        <f t="shared" si="24"/>
        <v>0</v>
      </c>
      <c r="F76" s="77">
        <f t="shared" si="25"/>
        <v>0</v>
      </c>
      <c r="G76" s="77">
        <f t="shared" si="26"/>
        <v>0</v>
      </c>
      <c r="H76" s="77">
        <f t="shared" si="27"/>
        <v>0</v>
      </c>
      <c r="I76" s="126">
        <f t="shared" si="28"/>
        <v>0</v>
      </c>
      <c r="J76" s="126">
        <f t="shared" si="29"/>
        <v>0</v>
      </c>
      <c r="L76" s="85"/>
      <c r="M76" s="85"/>
      <c r="N76" s="85"/>
    </row>
    <row r="77" spans="1:14" ht="15" hidden="1" customHeight="1">
      <c r="A77" s="54"/>
      <c r="B77" s="84"/>
      <c r="C77" s="84">
        <f t="shared" si="23"/>
        <v>0</v>
      </c>
      <c r="D77" s="125">
        <f t="shared" si="30"/>
        <v>0</v>
      </c>
      <c r="E77" s="77">
        <f t="shared" si="24"/>
        <v>0</v>
      </c>
      <c r="F77" s="77">
        <f t="shared" si="25"/>
        <v>0</v>
      </c>
      <c r="G77" s="77">
        <f t="shared" si="26"/>
        <v>0</v>
      </c>
      <c r="H77" s="77">
        <f t="shared" si="27"/>
        <v>0</v>
      </c>
      <c r="I77" s="126">
        <f t="shared" si="28"/>
        <v>0</v>
      </c>
      <c r="J77" s="126">
        <f t="shared" si="29"/>
        <v>0</v>
      </c>
      <c r="L77" s="85"/>
      <c r="M77" s="85"/>
      <c r="N77" s="85"/>
    </row>
    <row r="78" spans="1:14" ht="15" hidden="1" customHeight="1">
      <c r="A78" s="54"/>
      <c r="B78" s="84"/>
      <c r="C78" s="84">
        <f t="shared" si="23"/>
        <v>0</v>
      </c>
      <c r="D78" s="125">
        <f t="shared" si="30"/>
        <v>0</v>
      </c>
      <c r="E78" s="77">
        <f t="shared" si="24"/>
        <v>0</v>
      </c>
      <c r="F78" s="77">
        <f t="shared" si="25"/>
        <v>0</v>
      </c>
      <c r="G78" s="77">
        <f t="shared" si="26"/>
        <v>0</v>
      </c>
      <c r="H78" s="77">
        <f t="shared" si="27"/>
        <v>0</v>
      </c>
      <c r="I78" s="126">
        <f t="shared" si="28"/>
        <v>0</v>
      </c>
      <c r="J78" s="126">
        <f t="shared" si="29"/>
        <v>0</v>
      </c>
      <c r="L78" s="85"/>
      <c r="M78" s="85"/>
      <c r="N78" s="85"/>
    </row>
    <row r="79" spans="1:14" ht="15" hidden="1" customHeight="1">
      <c r="A79" s="54"/>
      <c r="B79" s="84"/>
      <c r="C79" s="84">
        <f t="shared" si="23"/>
        <v>0</v>
      </c>
      <c r="D79" s="125">
        <f t="shared" si="30"/>
        <v>0</v>
      </c>
      <c r="E79" s="77">
        <f t="shared" si="24"/>
        <v>0</v>
      </c>
      <c r="F79" s="77">
        <f t="shared" si="25"/>
        <v>0</v>
      </c>
      <c r="G79" s="77">
        <f t="shared" si="26"/>
        <v>0</v>
      </c>
      <c r="H79" s="77">
        <f t="shared" si="27"/>
        <v>0</v>
      </c>
      <c r="I79" s="126">
        <f t="shared" si="28"/>
        <v>0</v>
      </c>
      <c r="J79" s="126">
        <f t="shared" si="29"/>
        <v>0</v>
      </c>
      <c r="L79" s="85"/>
      <c r="M79" s="85"/>
      <c r="N79" s="85"/>
    </row>
    <row r="80" spans="1:14" ht="15" hidden="1" customHeight="1">
      <c r="A80" s="54"/>
      <c r="B80" s="84"/>
      <c r="C80" s="84">
        <f t="shared" si="23"/>
        <v>0</v>
      </c>
      <c r="D80" s="125">
        <f t="shared" si="30"/>
        <v>0</v>
      </c>
      <c r="E80" s="77">
        <f t="shared" si="24"/>
        <v>0</v>
      </c>
      <c r="F80" s="77">
        <f t="shared" si="25"/>
        <v>0</v>
      </c>
      <c r="G80" s="77">
        <f t="shared" si="26"/>
        <v>0</v>
      </c>
      <c r="H80" s="77">
        <f t="shared" si="27"/>
        <v>0</v>
      </c>
      <c r="I80" s="126">
        <f t="shared" si="28"/>
        <v>0</v>
      </c>
      <c r="J80" s="126">
        <f t="shared" si="29"/>
        <v>0</v>
      </c>
      <c r="L80" s="85"/>
      <c r="M80" s="85"/>
      <c r="N80" s="85"/>
    </row>
    <row r="81" spans="1:24" ht="15" hidden="1" customHeight="1">
      <c r="A81" s="54"/>
      <c r="B81" s="84"/>
      <c r="C81" s="84">
        <f t="shared" si="23"/>
        <v>0</v>
      </c>
      <c r="D81" s="125">
        <f t="shared" si="30"/>
        <v>0</v>
      </c>
      <c r="E81" s="77">
        <f t="shared" si="24"/>
        <v>0</v>
      </c>
      <c r="F81" s="77">
        <f t="shared" si="25"/>
        <v>0</v>
      </c>
      <c r="G81" s="77">
        <f t="shared" si="26"/>
        <v>0</v>
      </c>
      <c r="H81" s="77">
        <f t="shared" si="27"/>
        <v>0</v>
      </c>
      <c r="I81" s="126">
        <f t="shared" si="28"/>
        <v>0</v>
      </c>
      <c r="J81" s="126">
        <f t="shared" si="29"/>
        <v>0</v>
      </c>
      <c r="L81" s="85"/>
      <c r="M81" s="85"/>
      <c r="N81" s="85"/>
    </row>
    <row r="82" spans="1:24" ht="15" hidden="1" customHeight="1">
      <c r="A82" s="54"/>
      <c r="B82" s="84"/>
      <c r="C82" s="84">
        <f t="shared" si="23"/>
        <v>0</v>
      </c>
      <c r="D82" s="125">
        <f t="shared" si="30"/>
        <v>0</v>
      </c>
      <c r="E82" s="77">
        <f t="shared" si="24"/>
        <v>0</v>
      </c>
      <c r="F82" s="77">
        <f t="shared" si="25"/>
        <v>0</v>
      </c>
      <c r="G82" s="77">
        <f t="shared" si="26"/>
        <v>0</v>
      </c>
      <c r="H82" s="77">
        <f t="shared" si="27"/>
        <v>0</v>
      </c>
      <c r="I82" s="126">
        <f t="shared" si="28"/>
        <v>0</v>
      </c>
      <c r="J82" s="126">
        <f t="shared" si="29"/>
        <v>0</v>
      </c>
      <c r="L82" s="85"/>
      <c r="M82" s="85"/>
      <c r="N82" s="85"/>
    </row>
    <row r="83" spans="1:24" ht="15" hidden="1" customHeight="1">
      <c r="A83" s="54"/>
      <c r="B83" s="84"/>
      <c r="C83" s="84">
        <f t="shared" si="23"/>
        <v>0</v>
      </c>
      <c r="D83" s="125">
        <f t="shared" si="30"/>
        <v>0</v>
      </c>
      <c r="E83" s="77">
        <f t="shared" si="24"/>
        <v>0</v>
      </c>
      <c r="F83" s="77">
        <f t="shared" si="25"/>
        <v>0</v>
      </c>
      <c r="G83" s="77">
        <f t="shared" si="26"/>
        <v>0</v>
      </c>
      <c r="H83" s="77">
        <f t="shared" si="27"/>
        <v>0</v>
      </c>
      <c r="I83" s="126">
        <f t="shared" si="28"/>
        <v>0</v>
      </c>
      <c r="J83" s="126">
        <f t="shared" si="29"/>
        <v>0</v>
      </c>
      <c r="L83" s="85"/>
      <c r="M83" s="85"/>
      <c r="N83" s="85"/>
    </row>
    <row r="84" spans="1:24" ht="15" hidden="1" customHeight="1">
      <c r="A84" s="54"/>
      <c r="B84" s="84"/>
      <c r="C84" s="84">
        <f t="shared" si="23"/>
        <v>0</v>
      </c>
      <c r="D84" s="125">
        <f t="shared" si="30"/>
        <v>0</v>
      </c>
      <c r="E84" s="77">
        <f t="shared" si="24"/>
        <v>0</v>
      </c>
      <c r="F84" s="77">
        <f t="shared" si="25"/>
        <v>0</v>
      </c>
      <c r="G84" s="77">
        <f t="shared" si="26"/>
        <v>0</v>
      </c>
      <c r="H84" s="77">
        <f t="shared" si="27"/>
        <v>0</v>
      </c>
      <c r="I84" s="126">
        <f t="shared" si="28"/>
        <v>0</v>
      </c>
      <c r="J84" s="126">
        <f t="shared" si="29"/>
        <v>0</v>
      </c>
      <c r="L84" s="85"/>
      <c r="M84" s="85"/>
      <c r="N84" s="85"/>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11</v>
      </c>
      <c r="C92" s="122"/>
      <c r="D92" s="95"/>
      <c r="E92" s="96"/>
      <c r="F92" s="97">
        <f>COUNTA(F93:F136)</f>
        <v>13</v>
      </c>
      <c r="H92" s="95"/>
      <c r="I92" s="96"/>
      <c r="J92" s="97">
        <f>COUNTA(J93:J136)</f>
        <v>19</v>
      </c>
      <c r="L92" s="95"/>
      <c r="M92" s="96"/>
      <c r="N92" s="97">
        <f>COUNTA(N93:N136)</f>
        <v>19</v>
      </c>
      <c r="O92" s="122"/>
      <c r="P92" s="128"/>
      <c r="Q92" s="127"/>
      <c r="R92" s="90">
        <f>COUNTA(R93:R136)</f>
        <v>18</v>
      </c>
      <c r="S92" s="122"/>
      <c r="T92" s="128"/>
      <c r="U92" s="127"/>
      <c r="V92" s="90">
        <f>COUNTA(V93:V136)</f>
        <v>0</v>
      </c>
      <c r="W92" s="122"/>
      <c r="X92" s="128"/>
    </row>
    <row r="93" spans="1:24">
      <c r="A93" s="88">
        <v>1</v>
      </c>
      <c r="B93" s="85" t="s">
        <v>981</v>
      </c>
      <c r="C93" s="94">
        <v>0</v>
      </c>
      <c r="D93" s="94">
        <v>0</v>
      </c>
      <c r="E93" s="96">
        <v>1</v>
      </c>
      <c r="F93" s="85" t="s">
        <v>981</v>
      </c>
      <c r="G93" s="94">
        <f>VLOOKUP(F92,'POINTS SCORE'!$B$8:$AK$37,2,FALSE)</f>
        <v>39</v>
      </c>
      <c r="H93" s="94">
        <f>VLOOKUP(F92,'POINTS SCORE'!$B$37:$AK$78,2,FALSE)</f>
        <v>40</v>
      </c>
      <c r="I93" s="96">
        <v>1</v>
      </c>
      <c r="J93" s="85" t="s">
        <v>981</v>
      </c>
      <c r="K93" s="94">
        <f>VLOOKUP(J92,'POINTS SCORE'!$B$8:$AK$37,2,FALSE)</f>
        <v>40</v>
      </c>
      <c r="L93" s="94">
        <f>VLOOKUP(J92,'POINTS SCORE'!$B$37:$AK$78,2,FALSE)</f>
        <v>40</v>
      </c>
      <c r="M93" s="96">
        <v>1</v>
      </c>
      <c r="N93" s="85" t="s">
        <v>984</v>
      </c>
      <c r="O93" s="94">
        <v>0</v>
      </c>
      <c r="P93" s="94">
        <v>0</v>
      </c>
      <c r="Q93" s="88">
        <v>1</v>
      </c>
      <c r="R93" s="85" t="s">
        <v>981</v>
      </c>
      <c r="S93" s="85">
        <f>VLOOKUP(R92,'POINTS SCORE'!$B$8:$AK$37,2,FALSE)</f>
        <v>40</v>
      </c>
      <c r="T93" s="85">
        <f>VLOOKUP(R92,'POINTS SCORE'!$B$37:$AK$78,2,FALSE)</f>
        <v>40</v>
      </c>
      <c r="U93" s="88">
        <v>1</v>
      </c>
      <c r="W93" s="85" t="e">
        <f>VLOOKUP(V92,'POINTS SCORE'!$B$8:$AK$37,2,FALSE)</f>
        <v>#N/A</v>
      </c>
      <c r="X93" s="89" t="e">
        <f>VLOOKUP(V92,'POINTS SCORE'!$B$37:$AK$78,2,FALSE)</f>
        <v>#N/A</v>
      </c>
    </row>
    <row r="94" spans="1:24">
      <c r="A94" s="88">
        <v>2</v>
      </c>
      <c r="B94" s="85" t="s">
        <v>987</v>
      </c>
      <c r="C94" s="99">
        <v>0</v>
      </c>
      <c r="D94" s="99">
        <v>0</v>
      </c>
      <c r="E94" s="96">
        <v>2</v>
      </c>
      <c r="F94" s="85" t="s">
        <v>990</v>
      </c>
      <c r="G94" s="94">
        <f>VLOOKUP(F92,'POINTS SCORE'!$B$8:$AK$37,3,FALSE)</f>
        <v>36</v>
      </c>
      <c r="H94" s="94">
        <f>VLOOKUP(F92,'POINTS SCORE'!$B$37:$AK$78,3,FALSE)</f>
        <v>39</v>
      </c>
      <c r="I94" s="96">
        <v>2</v>
      </c>
      <c r="J94" s="85" t="s">
        <v>1185</v>
      </c>
      <c r="K94" s="94">
        <v>0</v>
      </c>
      <c r="L94" s="94">
        <v>0</v>
      </c>
      <c r="M94" s="96">
        <v>2</v>
      </c>
      <c r="N94" s="85" t="s">
        <v>1235</v>
      </c>
      <c r="O94" s="94">
        <v>0</v>
      </c>
      <c r="P94" s="94">
        <v>0</v>
      </c>
      <c r="Q94" s="88">
        <v>2</v>
      </c>
      <c r="R94" s="85" t="s">
        <v>991</v>
      </c>
      <c r="S94" s="85">
        <f>VLOOKUP(R92,'POINTS SCORE'!$B$8:$AK$37,3,FALSE)</f>
        <v>38</v>
      </c>
      <c r="T94" s="85">
        <f>VLOOKUP(R92,'POINTS SCORE'!$B$37:$AK$78,3,FALSE)</f>
        <v>39</v>
      </c>
      <c r="U94" s="88">
        <v>2</v>
      </c>
      <c r="W94" s="94" t="e">
        <f>VLOOKUP(V92,'POINTS SCORE'!$B$8:$AK$37,3,FALSE)</f>
        <v>#N/A</v>
      </c>
      <c r="X94" s="95" t="e">
        <f>VLOOKUP(V92,'POINTS SCORE'!$B$37:$AK$78,3,FALSE)</f>
        <v>#N/A</v>
      </c>
    </row>
    <row r="95" spans="1:24">
      <c r="A95" s="88">
        <v>3</v>
      </c>
      <c r="B95" s="85" t="s">
        <v>982</v>
      </c>
      <c r="C95" s="99">
        <f>VLOOKUP(B92,'POINTS SCORE'!$B$8:$AK$37,4,FALSE)</f>
        <v>29</v>
      </c>
      <c r="D95" s="99">
        <f>VLOOKUP(B92,'POINTS SCORE'!$B$37:$AK$78,4,FALSE)</f>
        <v>38</v>
      </c>
      <c r="E95" s="96">
        <v>3</v>
      </c>
      <c r="F95" s="85" t="s">
        <v>1081</v>
      </c>
      <c r="G95" s="94">
        <f>VLOOKUP(F92,'POINTS SCORE'!$B$8:$AK$37,4,FALSE)</f>
        <v>32</v>
      </c>
      <c r="H95" s="94">
        <f>VLOOKUP(F92,'POINTS SCORE'!$B$37:$AK$78,4,FALSE)</f>
        <v>38</v>
      </c>
      <c r="I95" s="96">
        <v>3</v>
      </c>
      <c r="J95" s="85" t="s">
        <v>1081</v>
      </c>
      <c r="K95" s="94">
        <f>VLOOKUP(J92,'POINTS SCORE'!$B$8:$AK$37,4,FALSE)</f>
        <v>35</v>
      </c>
      <c r="L95" s="94">
        <f>VLOOKUP(J92,'POINTS SCORE'!$B$37:$AK$78,4,FALSE)</f>
        <v>38</v>
      </c>
      <c r="M95" s="96">
        <v>3</v>
      </c>
      <c r="N95" s="85" t="s">
        <v>990</v>
      </c>
      <c r="O95" s="94">
        <f>VLOOKUP(N92,'POINTS SCORE'!$B$8:$AK$37,4,FALSE)</f>
        <v>35</v>
      </c>
      <c r="P95" s="94">
        <f>VLOOKUP(N92,'POINTS SCORE'!$B$37:$AK$78,4,FALSE)</f>
        <v>38</v>
      </c>
      <c r="Q95" s="88">
        <v>3</v>
      </c>
      <c r="R95" s="85" t="s">
        <v>990</v>
      </c>
      <c r="S95" s="94">
        <f>VLOOKUP(R92,'POINTS SCORE'!$B$8:$AK$37,4,FALSE)</f>
        <v>34</v>
      </c>
      <c r="T95" s="94">
        <f>VLOOKUP(R92,'POINTS SCORE'!$B$37:$AK$78,4,FALSE)</f>
        <v>38</v>
      </c>
      <c r="U95" s="88">
        <v>3</v>
      </c>
      <c r="W95" s="94" t="e">
        <f>VLOOKUP(V92,'POINTS SCORE'!$B$8:$AK$37,4,FALSE)</f>
        <v>#N/A</v>
      </c>
      <c r="X95" s="95" t="e">
        <f>VLOOKUP(V92,'POINTS SCORE'!$B$37:$AK$78,4,FALSE)</f>
        <v>#N/A</v>
      </c>
    </row>
    <row r="96" spans="1:24">
      <c r="A96" s="88">
        <v>4</v>
      </c>
      <c r="B96" s="85" t="s">
        <v>988</v>
      </c>
      <c r="C96" s="99">
        <f>VLOOKUP(B92,'POINTS SCORE'!$B$8:$AK$37,5,FALSE)</f>
        <v>25</v>
      </c>
      <c r="D96" s="99">
        <f>VLOOKUP(B92,'POINTS SCORE'!$B$37:$AK$78,5,FALSE)</f>
        <v>37</v>
      </c>
      <c r="E96" s="96">
        <v>4</v>
      </c>
      <c r="F96" s="85" t="s">
        <v>991</v>
      </c>
      <c r="G96" s="94">
        <f>VLOOKUP(F92,'POINTS SCORE'!$B$8:$AK$37,5,FALSE)</f>
        <v>27</v>
      </c>
      <c r="H96" s="94">
        <f>VLOOKUP(F92,'POINTS SCORE'!$B$37:$AK$78,5,FALSE)</f>
        <v>37</v>
      </c>
      <c r="I96" s="96">
        <v>4</v>
      </c>
      <c r="J96" s="85" t="s">
        <v>984</v>
      </c>
      <c r="K96" s="94">
        <v>0</v>
      </c>
      <c r="L96" s="94">
        <v>0</v>
      </c>
      <c r="M96" s="96">
        <v>4</v>
      </c>
      <c r="N96" s="85" t="s">
        <v>981</v>
      </c>
      <c r="O96" s="94">
        <f>VLOOKUP(N92,'POINTS SCORE'!$B$8:$AK$37,5,FALSE)</f>
        <v>33</v>
      </c>
      <c r="P96" s="94">
        <f>VLOOKUP(N92,'POINTS SCORE'!$B$37:$AK$78,5,FALSE)</f>
        <v>37</v>
      </c>
      <c r="Q96" s="88">
        <v>4</v>
      </c>
      <c r="R96" s="85" t="s">
        <v>989</v>
      </c>
      <c r="S96" s="94">
        <v>0</v>
      </c>
      <c r="T96" s="94">
        <v>0</v>
      </c>
      <c r="U96" s="88">
        <v>4</v>
      </c>
      <c r="W96" s="94" t="e">
        <f>VLOOKUP(V92,'POINTS SCORE'!$B$8:$AK$37,5,FALSE)</f>
        <v>#N/A</v>
      </c>
      <c r="X96" s="95" t="e">
        <f>VLOOKUP(V92,'POINTS SCORE'!$B$37:$AK$78,5,FALSE)</f>
        <v>#N/A</v>
      </c>
    </row>
    <row r="97" spans="1:24">
      <c r="A97" s="88">
        <v>5</v>
      </c>
      <c r="B97" s="85" t="s">
        <v>983</v>
      </c>
      <c r="C97" s="99">
        <v>0</v>
      </c>
      <c r="D97" s="99">
        <v>0</v>
      </c>
      <c r="E97" s="96">
        <v>5</v>
      </c>
      <c r="F97" s="85" t="s">
        <v>984</v>
      </c>
      <c r="G97" s="94">
        <v>0</v>
      </c>
      <c r="H97" s="94">
        <v>0</v>
      </c>
      <c r="I97" s="96">
        <v>5</v>
      </c>
      <c r="J97" s="85" t="s">
        <v>991</v>
      </c>
      <c r="K97" s="94">
        <f>VLOOKUP(J92,'POINTS SCORE'!$B$8:$AK$37,6,FALSE)</f>
        <v>31</v>
      </c>
      <c r="L97" s="94">
        <f>VLOOKUP(J92,'POINTS SCORE'!$B$37:$AK$78,6,FALSE)</f>
        <v>36</v>
      </c>
      <c r="M97" s="96">
        <v>5</v>
      </c>
      <c r="N97" s="85" t="s">
        <v>1081</v>
      </c>
      <c r="O97" s="94">
        <f>VLOOKUP(N92,'POINTS SCORE'!$B$8:$AK$37,6,FALSE)</f>
        <v>31</v>
      </c>
      <c r="P97" s="94">
        <f>VLOOKUP(N92,'POINTS SCORE'!$B$37:$AK$78,6,FALSE)</f>
        <v>36</v>
      </c>
      <c r="Q97" s="88">
        <v>5</v>
      </c>
      <c r="R97" s="85" t="s">
        <v>1030</v>
      </c>
      <c r="S97" s="94">
        <f>VLOOKUP(R92,'POINTS SCORE'!$B$8:$AK$37,6,FALSE)</f>
        <v>29</v>
      </c>
      <c r="T97" s="94">
        <f>VLOOKUP(R92,'POINTS SCORE'!$B$37:$AK$78,6,FALSE)</f>
        <v>36</v>
      </c>
      <c r="U97" s="88">
        <v>5</v>
      </c>
      <c r="W97" s="94">
        <v>0</v>
      </c>
      <c r="X97" s="95">
        <v>0</v>
      </c>
    </row>
    <row r="98" spans="1:24">
      <c r="A98" s="88">
        <v>6</v>
      </c>
      <c r="B98" s="85" t="s">
        <v>989</v>
      </c>
      <c r="C98" s="99">
        <v>0</v>
      </c>
      <c r="D98" s="99">
        <v>0</v>
      </c>
      <c r="E98" s="96">
        <v>6</v>
      </c>
      <c r="F98" s="85" t="s">
        <v>1082</v>
      </c>
      <c r="G98" s="94">
        <v>0</v>
      </c>
      <c r="H98" s="94">
        <v>0</v>
      </c>
      <c r="I98" s="96">
        <v>6</v>
      </c>
      <c r="J98" s="85" t="s">
        <v>1186</v>
      </c>
      <c r="K98" s="94">
        <v>0</v>
      </c>
      <c r="L98" s="94">
        <v>0</v>
      </c>
      <c r="M98" s="96">
        <v>6</v>
      </c>
      <c r="N98" s="85" t="s">
        <v>991</v>
      </c>
      <c r="O98" s="94">
        <f>VLOOKUP(N92,'POINTS SCORE'!$B$8:$AK$37,7,FALSE)</f>
        <v>29</v>
      </c>
      <c r="P98" s="94">
        <f>VLOOKUP(N92,'POINTS SCORE'!$B$37:$AK$78,7,FALSE)</f>
        <v>35</v>
      </c>
      <c r="Q98" s="88">
        <v>6</v>
      </c>
      <c r="R98" s="85" t="s">
        <v>1237</v>
      </c>
      <c r="S98" s="94">
        <f>VLOOKUP(R92,'POINTS SCORE'!$B$8:$AK$37,7,FALSE)</f>
        <v>27</v>
      </c>
      <c r="T98" s="94">
        <f>VLOOKUP(R92,'POINTS SCORE'!$B$37:$AK$78,7,FALSE)</f>
        <v>35</v>
      </c>
      <c r="U98" s="88">
        <v>6</v>
      </c>
      <c r="W98" s="94" t="e">
        <f>VLOOKUP(V92,'POINTS SCORE'!$B$8:$AK$37,7,FALSE)</f>
        <v>#N/A</v>
      </c>
      <c r="X98" s="95" t="e">
        <f>VLOOKUP(V92,'POINTS SCORE'!$B$37:$AK$78,7,FALSE)</f>
        <v>#N/A</v>
      </c>
    </row>
    <row r="99" spans="1:24">
      <c r="A99" s="88">
        <v>7</v>
      </c>
      <c r="B99" s="99" t="s">
        <v>984</v>
      </c>
      <c r="C99" s="94">
        <v>0</v>
      </c>
      <c r="D99" s="94">
        <v>0</v>
      </c>
      <c r="E99" s="96">
        <v>7</v>
      </c>
      <c r="F99" s="85" t="s">
        <v>983</v>
      </c>
      <c r="G99" s="94">
        <v>0</v>
      </c>
      <c r="H99" s="94">
        <v>0</v>
      </c>
      <c r="I99" s="96">
        <v>7</v>
      </c>
      <c r="J99" s="85" t="s">
        <v>987</v>
      </c>
      <c r="K99" s="94">
        <v>0</v>
      </c>
      <c r="L99" s="94">
        <v>0</v>
      </c>
      <c r="M99" s="96">
        <v>7</v>
      </c>
      <c r="N99" s="85" t="s">
        <v>987</v>
      </c>
      <c r="O99" s="85">
        <v>0</v>
      </c>
      <c r="P99" s="85">
        <v>0</v>
      </c>
      <c r="Q99" s="88">
        <v>7</v>
      </c>
      <c r="R99" s="85" t="s">
        <v>1276</v>
      </c>
      <c r="S99" s="85">
        <f>VLOOKUP(R92,'POINTS SCORE'!$B$8:$AK$37,8,FALSE)</f>
        <v>26</v>
      </c>
      <c r="T99" s="85">
        <f>VLOOKUP(R92,'POINTS SCORE'!$B$37:$AK$78,8,FALSE)</f>
        <v>34</v>
      </c>
      <c r="U99" s="88">
        <v>7</v>
      </c>
      <c r="W99" s="94">
        <v>0</v>
      </c>
      <c r="X99" s="95">
        <v>0</v>
      </c>
    </row>
    <row r="100" spans="1:24">
      <c r="A100" s="88">
        <v>8</v>
      </c>
      <c r="B100" s="99" t="s">
        <v>985</v>
      </c>
      <c r="C100" s="99">
        <f>VLOOKUP(B92,'POINTS SCORE'!$B$8:$AK$37,9,FALSE)</f>
        <v>18</v>
      </c>
      <c r="D100" s="99">
        <f>VLOOKUP(B92,'POINTS SCORE'!$B$37:$AK$78,9,FALSE)</f>
        <v>33</v>
      </c>
      <c r="E100" s="96">
        <v>8</v>
      </c>
      <c r="F100" s="85" t="s">
        <v>1083</v>
      </c>
      <c r="G100" s="94">
        <f>VLOOKUP(F92,'POINTS SCORE'!$B$8:$AK$37,9,FALSE)</f>
        <v>20</v>
      </c>
      <c r="H100" s="94">
        <f>VLOOKUP(F92,'POINTS SCORE'!$B$37:$AK$78,9,FALSE)</f>
        <v>33</v>
      </c>
      <c r="I100" s="96">
        <v>8</v>
      </c>
      <c r="J100" s="85" t="s">
        <v>985</v>
      </c>
      <c r="K100" s="94">
        <f>VLOOKUP(J92,'POINTS SCORE'!$B$8:$AK$37,9,FALSE)</f>
        <v>26</v>
      </c>
      <c r="L100" s="94">
        <f>VLOOKUP(J92,'POINTS SCORE'!$B$37:$AK$78,9,FALSE)</f>
        <v>33</v>
      </c>
      <c r="M100" s="96">
        <v>8</v>
      </c>
      <c r="N100" s="85" t="s">
        <v>983</v>
      </c>
      <c r="O100" s="85">
        <v>0</v>
      </c>
      <c r="P100" s="85">
        <v>0</v>
      </c>
      <c r="Q100" s="88">
        <v>8</v>
      </c>
      <c r="R100" s="85" t="s">
        <v>1189</v>
      </c>
      <c r="S100" s="85">
        <v>0</v>
      </c>
      <c r="T100" s="85">
        <v>0</v>
      </c>
      <c r="U100" s="88">
        <v>8</v>
      </c>
      <c r="W100" s="94">
        <v>0</v>
      </c>
      <c r="X100" s="95">
        <v>0</v>
      </c>
    </row>
    <row r="101" spans="1:24">
      <c r="A101" s="88">
        <v>9</v>
      </c>
      <c r="B101" s="99" t="s">
        <v>986</v>
      </c>
      <c r="C101" s="99">
        <f>VLOOKUP(B92,'POINTS SCORE'!$B$8:$AK$37,10,FALSE)</f>
        <v>17</v>
      </c>
      <c r="D101" s="99">
        <f>VLOOKUP(B92,'POINTS SCORE'!$B$37:$AK$78,10,FALSE)</f>
        <v>32</v>
      </c>
      <c r="E101" s="96">
        <v>9</v>
      </c>
      <c r="F101" s="85" t="s">
        <v>982</v>
      </c>
      <c r="G101" s="94">
        <f>VLOOKUP(F92,'POINTS SCORE'!$B$8:$AK$37,10,FALSE)</f>
        <v>19</v>
      </c>
      <c r="H101" s="94">
        <f>VLOOKUP(F92,'POINTS SCORE'!$B$37:$AK$78,10,FALSE)</f>
        <v>32</v>
      </c>
      <c r="I101" s="96">
        <v>9</v>
      </c>
      <c r="J101" s="85" t="s">
        <v>982</v>
      </c>
      <c r="K101" s="94">
        <f>VLOOKUP(J92,'POINTS SCORE'!$B$8:$AK$37,10,FALSE)</f>
        <v>25</v>
      </c>
      <c r="L101" s="94">
        <f>VLOOKUP(J92,'POINTS SCORE'!$B$37:$AK$78,10,FALSE)</f>
        <v>32</v>
      </c>
      <c r="M101" s="96">
        <v>9</v>
      </c>
      <c r="N101" s="85" t="s">
        <v>1236</v>
      </c>
      <c r="O101" s="94">
        <f>VLOOKUP(N92,'POINTS SCORE'!$B$8:$AK$37,10,FALSE)</f>
        <v>25</v>
      </c>
      <c r="P101" s="94">
        <f>VLOOKUP(N92,'POINTS SCORE'!$B$37:$AK$78,10,FALSE)</f>
        <v>32</v>
      </c>
      <c r="Q101" s="88">
        <v>9</v>
      </c>
      <c r="R101" s="85" t="s">
        <v>982</v>
      </c>
      <c r="S101" s="94">
        <f>VLOOKUP(R92,'POINTS SCORE'!$B$8:$AK$37,10,FALSE)</f>
        <v>24</v>
      </c>
      <c r="T101" s="94">
        <f>VLOOKUP(R92,'POINTS SCORE'!$B$37:$AK$78,10,FALSE)</f>
        <v>32</v>
      </c>
      <c r="U101" s="88">
        <v>9</v>
      </c>
      <c r="W101" s="94" t="e">
        <f>VLOOKUP(V92,'POINTS SCORE'!$B$8:$AK$37,10,FALSE)</f>
        <v>#N/A</v>
      </c>
      <c r="X101" s="95" t="e">
        <f>VLOOKUP(V92,'POINTS SCORE'!$B$37:$AK$78,10,FALSE)</f>
        <v>#N/A</v>
      </c>
    </row>
    <row r="102" spans="1:24">
      <c r="A102" s="88">
        <v>10</v>
      </c>
      <c r="B102" s="99"/>
      <c r="C102" s="99">
        <f>VLOOKUP(B92,'POINTS SCORE'!$B$8:$AK$37,11,FALSE)</f>
        <v>16</v>
      </c>
      <c r="D102" s="99">
        <f>VLOOKUP(B92,'POINTS SCORE'!$B$37:$AK$78,11,FALSE)</f>
        <v>31</v>
      </c>
      <c r="E102" s="96">
        <v>10</v>
      </c>
      <c r="F102" s="85" t="s">
        <v>988</v>
      </c>
      <c r="G102" s="99">
        <f>VLOOKUP(F92,'POINTS SCORE'!$B$8:$AK$37,11,FALSE)</f>
        <v>18</v>
      </c>
      <c r="H102" s="99">
        <f>VLOOKUP(F92,'POINTS SCORE'!$B$37:$AK$78,11,FALSE)</f>
        <v>31</v>
      </c>
      <c r="I102" s="96">
        <v>10</v>
      </c>
      <c r="J102" s="85" t="s">
        <v>1187</v>
      </c>
      <c r="K102" s="99">
        <f>VLOOKUP(J92,'POINTS SCORE'!$B$8:$AK$37,11,FALSE)</f>
        <v>24</v>
      </c>
      <c r="L102" s="99">
        <f>VLOOKUP(J92,'POINTS SCORE'!$B$37:$AK$78,11,FALSE)</f>
        <v>31</v>
      </c>
      <c r="M102" s="96">
        <v>10</v>
      </c>
      <c r="N102" s="85" t="s">
        <v>1083</v>
      </c>
      <c r="O102" s="99">
        <f>VLOOKUP(N92,'POINTS SCORE'!$B$8:$AK$37,11,FALSE)</f>
        <v>24</v>
      </c>
      <c r="P102" s="99">
        <f>VLOOKUP(N92,'POINTS SCORE'!$B$37:$AK$78,11,FALSE)</f>
        <v>31</v>
      </c>
      <c r="Q102" s="88">
        <v>10</v>
      </c>
      <c r="R102" s="85" t="s">
        <v>1236</v>
      </c>
      <c r="S102" s="99">
        <f>VLOOKUP(R92,'POINTS SCORE'!$B$8:$AK$37,11,FALSE)</f>
        <v>23</v>
      </c>
      <c r="T102" s="99">
        <f>VLOOKUP(R92,'POINTS SCORE'!$B$37:$AK$78,11,FALSE)</f>
        <v>31</v>
      </c>
      <c r="U102" s="88">
        <v>10</v>
      </c>
      <c r="W102" s="99" t="e">
        <f>VLOOKUP(V92,'POINTS SCORE'!$B$8:$AK$37,11,FALSE)</f>
        <v>#N/A</v>
      </c>
      <c r="X102" s="100" t="e">
        <f>VLOOKUP(V92,'POINTS SCORE'!$B$37:$AK$78,11,FALSE)</f>
        <v>#N/A</v>
      </c>
    </row>
    <row r="103" spans="1:24">
      <c r="A103" s="88">
        <v>11</v>
      </c>
      <c r="B103" s="99"/>
      <c r="C103" s="99">
        <f>VLOOKUP(B92,'POINTS SCORE'!$B$8:$AK$37,12,FALSE)</f>
        <v>16</v>
      </c>
      <c r="D103" s="99">
        <f>VLOOKUP(B92,'POINTS SCORE'!$B$37:$AK$78,12,FALSE)</f>
        <v>30</v>
      </c>
      <c r="E103" s="96">
        <v>11</v>
      </c>
      <c r="F103" s="85" t="s">
        <v>985</v>
      </c>
      <c r="G103" s="94">
        <f>VLOOKUP(F92,'POINTS SCORE'!$B$8:$AK$37,12,FALSE)</f>
        <v>17</v>
      </c>
      <c r="H103" s="94">
        <f>VLOOKUP(F92,'POINTS SCORE'!$B$37:$AK$78,12,FALSE)</f>
        <v>30</v>
      </c>
      <c r="I103" s="96">
        <v>11</v>
      </c>
      <c r="J103" s="85" t="s">
        <v>983</v>
      </c>
      <c r="K103" s="94">
        <v>0</v>
      </c>
      <c r="L103" s="94">
        <v>0</v>
      </c>
      <c r="M103" s="96">
        <v>11</v>
      </c>
      <c r="N103" s="85" t="s">
        <v>1022</v>
      </c>
      <c r="O103" s="85">
        <v>0</v>
      </c>
      <c r="P103" s="85">
        <v>0</v>
      </c>
      <c r="Q103" s="88">
        <v>11</v>
      </c>
      <c r="R103" s="85" t="s">
        <v>1277</v>
      </c>
      <c r="S103" s="94">
        <f>VLOOKUP(R92,'POINTS SCORE'!$B$8:$AK$37,12,FALSE)</f>
        <v>22</v>
      </c>
      <c r="T103" s="94">
        <f>VLOOKUP(R92,'POINTS SCORE'!$B$37:$AK$78,12,FALSE)</f>
        <v>30</v>
      </c>
      <c r="U103" s="88">
        <v>11</v>
      </c>
      <c r="W103" s="94">
        <v>0</v>
      </c>
      <c r="X103" s="95">
        <v>0</v>
      </c>
    </row>
    <row r="104" spans="1:24">
      <c r="A104" s="88">
        <v>12</v>
      </c>
      <c r="B104" s="99"/>
      <c r="C104" s="99">
        <f>VLOOKUP(B92,'POINTS SCORE'!$B$8:$AK$37,13,FALSE)</f>
        <v>0</v>
      </c>
      <c r="D104" s="99">
        <f>VLOOKUP(B92,'POINTS SCORE'!$B$37:$AK$78,13,FALSE)</f>
        <v>0</v>
      </c>
      <c r="E104" s="96">
        <v>12</v>
      </c>
      <c r="F104" s="85" t="s">
        <v>1084</v>
      </c>
      <c r="G104" s="94">
        <f>VLOOKUP(F92,'POINTS SCORE'!$B$8:$AK$37,13,FALSE)</f>
        <v>16</v>
      </c>
      <c r="H104" s="94">
        <f>VLOOKUP(F92,'POINTS SCORE'!$B$37:$AK$78,13,FALSE)</f>
        <v>29</v>
      </c>
      <c r="I104" s="96">
        <v>12</v>
      </c>
      <c r="J104" s="85" t="s">
        <v>1188</v>
      </c>
      <c r="K104" s="94">
        <v>0</v>
      </c>
      <c r="L104" s="94">
        <v>0</v>
      </c>
      <c r="M104" s="96">
        <v>12</v>
      </c>
      <c r="N104" s="85" t="s">
        <v>989</v>
      </c>
      <c r="O104" s="85">
        <v>0</v>
      </c>
      <c r="P104" s="85">
        <v>0</v>
      </c>
      <c r="Q104" s="88">
        <v>12</v>
      </c>
      <c r="R104" s="85" t="s">
        <v>1083</v>
      </c>
      <c r="S104" s="85">
        <f>VLOOKUP(R92,'POINTS SCORE'!$B$8:$AK$37,13,FALSE)</f>
        <v>21</v>
      </c>
      <c r="T104" s="85">
        <f>VLOOKUP(R92,'POINTS SCORE'!$B$37:$AK$78,13,FALSE)</f>
        <v>29</v>
      </c>
      <c r="U104" s="88">
        <v>12</v>
      </c>
      <c r="W104" s="85" t="e">
        <f>VLOOKUP(V92,'POINTS SCORE'!$B$8:$AK$37,13,FALSE)</f>
        <v>#N/A</v>
      </c>
      <c r="X104" s="89" t="e">
        <f>VLOOKUP(V92,'POINTS SCORE'!$B$37:$AK$78,13,FALSE)</f>
        <v>#N/A</v>
      </c>
    </row>
    <row r="105" spans="1:24">
      <c r="A105" s="88">
        <v>13</v>
      </c>
      <c r="B105" s="99"/>
      <c r="C105" s="99">
        <f>VLOOKUP(B92,'POINTS SCORE'!$B$8:$AK$37,14,FALSE)</f>
        <v>0</v>
      </c>
      <c r="D105" s="99">
        <f>VLOOKUP(B92,'POINTS SCORE'!$B$37:$AK$78,14,FALSE)</f>
        <v>0</v>
      </c>
      <c r="E105" s="96">
        <v>13</v>
      </c>
      <c r="F105" s="85"/>
      <c r="G105" s="99">
        <f>VLOOKUP(F92,'POINTS SCORE'!$B$8:$AK$37,14,FALSE)</f>
        <v>16</v>
      </c>
      <c r="H105" s="99">
        <f>VLOOKUP(F92,'POINTS SCORE'!$B$37:$AK$78,14,FALSE)</f>
        <v>28</v>
      </c>
      <c r="I105" s="96">
        <v>13</v>
      </c>
      <c r="J105" s="85" t="s">
        <v>1189</v>
      </c>
      <c r="K105" s="94">
        <v>0</v>
      </c>
      <c r="L105" s="94">
        <v>0</v>
      </c>
      <c r="M105" s="96">
        <v>13</v>
      </c>
      <c r="N105" s="85" t="s">
        <v>982</v>
      </c>
      <c r="O105" s="85">
        <f>VLOOKUP(N92,'POINTS SCORE'!$B$8:$AK$37,14,FALSE)</f>
        <v>21</v>
      </c>
      <c r="P105" s="85">
        <f>VLOOKUP(N92,'POINTS SCORE'!$B$37:$AK$78,14,FALSE)</f>
        <v>28</v>
      </c>
      <c r="Q105" s="88">
        <v>13</v>
      </c>
      <c r="R105" s="85" t="s">
        <v>1192</v>
      </c>
      <c r="S105" s="85">
        <f>VLOOKUP(R92,'POINTS SCORE'!$B$8:$AK$37,14,FALSE)</f>
        <v>20</v>
      </c>
      <c r="T105" s="85">
        <f>VLOOKUP(R92,'POINTS SCORE'!$B$37:$AK$78,14,FALSE)</f>
        <v>28</v>
      </c>
      <c r="U105" s="88">
        <v>13</v>
      </c>
      <c r="W105" s="85" t="e">
        <f>VLOOKUP(V92,'POINTS SCORE'!$B$8:$AK$37,14,FALSE)</f>
        <v>#N/A</v>
      </c>
      <c r="X105" s="89" t="e">
        <f>VLOOKUP(V92,'POINTS SCORE'!$B$37:$AK$78,14,FALSE)</f>
        <v>#N/A</v>
      </c>
    </row>
    <row r="106" spans="1:24">
      <c r="A106" s="88">
        <v>14</v>
      </c>
      <c r="B106" s="99"/>
      <c r="C106" s="99">
        <f>VLOOKUP(B92,'POINTS SCORE'!$B$8:$AK$37,15,FALSE)</f>
        <v>0</v>
      </c>
      <c r="D106" s="99">
        <f>VLOOKUP(B92,'POINTS SCORE'!$B$37:$AK$78,15,FALSE)</f>
        <v>0</v>
      </c>
      <c r="E106" s="96">
        <v>14</v>
      </c>
      <c r="F106" s="85"/>
      <c r="G106" s="94">
        <f>VLOOKUP(F92,'POINTS SCORE'!$B$8:$AK$37,15,FALSE)</f>
        <v>0</v>
      </c>
      <c r="H106" s="94">
        <f>VLOOKUP(F92,'POINTS SCORE'!$B$37:$AK$78,15,FALSE)</f>
        <v>0</v>
      </c>
      <c r="I106" s="96">
        <v>14</v>
      </c>
      <c r="J106" s="85" t="s">
        <v>1085</v>
      </c>
      <c r="K106" s="94">
        <f>VLOOKUP(J92,'POINTS SCORE'!$B$8:$AK$37,15,FALSE)</f>
        <v>20</v>
      </c>
      <c r="L106" s="94">
        <f>VLOOKUP(J92,'POINTS SCORE'!$B$37:$AK$78,15,FALSE)</f>
        <v>27</v>
      </c>
      <c r="M106" s="96">
        <v>14</v>
      </c>
      <c r="N106" s="85" t="s">
        <v>1030</v>
      </c>
      <c r="O106" s="94">
        <f>VLOOKUP(N92,'POINTS SCORE'!$B$8:$AK$37,15,FALSE)</f>
        <v>20</v>
      </c>
      <c r="P106" s="94">
        <f>VLOOKUP(N92,'POINTS SCORE'!$B$37:$AK$78,15,FALSE)</f>
        <v>27</v>
      </c>
      <c r="Q106" s="88">
        <v>14</v>
      </c>
      <c r="R106" s="85" t="s">
        <v>985</v>
      </c>
      <c r="S106" s="85">
        <f>VLOOKUP(R92,'POINTS SCORE'!$B$8:$AK$37,15,FALSE)</f>
        <v>19</v>
      </c>
      <c r="T106" s="85">
        <f>VLOOKUP(R92,'POINTS SCORE'!$B$37:$AK$78,15,FALSE)</f>
        <v>27</v>
      </c>
      <c r="U106" s="88">
        <v>14</v>
      </c>
      <c r="W106" s="85" t="e">
        <f>VLOOKUP(V92,'POINTS SCORE'!$B$8:$AK$37,15,FALSE)</f>
        <v>#N/A</v>
      </c>
      <c r="X106" s="89" t="e">
        <f>VLOOKUP(V92,'POINTS SCORE'!$B$37:$AK$78,15,FALSE)</f>
        <v>#N/A</v>
      </c>
    </row>
    <row r="107" spans="1:24">
      <c r="A107" s="88">
        <v>15</v>
      </c>
      <c r="B107" s="99"/>
      <c r="C107" s="99">
        <f>VLOOKUP(B92,'POINTS SCORE'!$B$8:$AK$37,16,FALSE)</f>
        <v>0</v>
      </c>
      <c r="D107" s="99">
        <f>VLOOKUP(B92,'POINTS SCORE'!$B$37:$AK$78,16,FALSE)</f>
        <v>0</v>
      </c>
      <c r="E107" s="96">
        <v>15</v>
      </c>
      <c r="F107" s="85"/>
      <c r="G107" s="94">
        <v>0</v>
      </c>
      <c r="H107" s="94">
        <v>0</v>
      </c>
      <c r="I107" s="96">
        <v>15</v>
      </c>
      <c r="J107" s="85" t="s">
        <v>1190</v>
      </c>
      <c r="K107" s="94">
        <f>VLOOKUP(J92,'POINTS SCORE'!$B$8:$AK$37,16,FALSE)</f>
        <v>19</v>
      </c>
      <c r="L107" s="94">
        <f>VLOOKUP(J92,'POINTS SCORE'!$B$37:$AK$78,16,FALSE)</f>
        <v>26</v>
      </c>
      <c r="M107" s="96">
        <v>15</v>
      </c>
      <c r="N107" s="85" t="s">
        <v>1190</v>
      </c>
      <c r="O107" s="85">
        <f>VLOOKUP(N92,'POINTS SCORE'!$B$8:$AK$37,16,FALSE)</f>
        <v>19</v>
      </c>
      <c r="P107" s="85">
        <f>VLOOKUP(N92,'POINTS SCORE'!$B$37:$AK$78,16,FALSE)</f>
        <v>26</v>
      </c>
      <c r="Q107" s="88">
        <v>15</v>
      </c>
      <c r="R107" s="85" t="s">
        <v>1188</v>
      </c>
      <c r="S107" s="85">
        <v>0</v>
      </c>
      <c r="T107" s="85">
        <v>0</v>
      </c>
      <c r="U107" s="88">
        <v>15</v>
      </c>
      <c r="W107" s="85" t="e">
        <f>VLOOKUP(V92,'POINTS SCORE'!$B$8:$AK$37,16,FALSE)</f>
        <v>#N/A</v>
      </c>
      <c r="X107" s="89" t="e">
        <f>VLOOKUP(V92,'POINTS SCORE'!$B$37:$AK$78,16,FALSE)</f>
        <v>#N/A</v>
      </c>
    </row>
    <row r="108" spans="1:24">
      <c r="A108" s="88">
        <v>16</v>
      </c>
      <c r="B108" s="99"/>
      <c r="C108" s="99">
        <v>0</v>
      </c>
      <c r="D108" s="99">
        <v>0</v>
      </c>
      <c r="E108" s="96">
        <v>16</v>
      </c>
      <c r="F108" s="85"/>
      <c r="G108" s="94">
        <f>VLOOKUP(F92,'POINTS SCORE'!$B$8:$AK$37,17,FALSE)</f>
        <v>0</v>
      </c>
      <c r="H108" s="94">
        <f>VLOOKUP(F92,'POINTS SCORE'!$B$37:$AK$78,17,FALSE)</f>
        <v>0</v>
      </c>
      <c r="I108" s="96">
        <v>16</v>
      </c>
      <c r="J108" s="85" t="s">
        <v>1191</v>
      </c>
      <c r="K108" s="94">
        <f>VLOOKUP(J92,'POINTS SCORE'!$B$8:$AK$37,17,FALSE)</f>
        <v>18</v>
      </c>
      <c r="L108" s="94">
        <f>VLOOKUP(J92,'POINTS SCORE'!$B$37:$AK$78,17,FALSE)</f>
        <v>25</v>
      </c>
      <c r="M108" s="96">
        <v>16</v>
      </c>
      <c r="N108" s="85" t="s">
        <v>1085</v>
      </c>
      <c r="O108" s="94">
        <f>VLOOKUP(N92,'POINTS SCORE'!$B$8:$AK$37,17,FALSE)</f>
        <v>18</v>
      </c>
      <c r="P108" s="94">
        <f>VLOOKUP(N92,'POINTS SCORE'!$B$37:$AK$78,17,FALSE)</f>
        <v>25</v>
      </c>
      <c r="Q108" s="88">
        <v>16</v>
      </c>
      <c r="R108" s="85" t="s">
        <v>1191</v>
      </c>
      <c r="S108" s="94">
        <f>VLOOKUP(R92,'POINTS SCORE'!$B$8:$AK$37,17,FALSE)</f>
        <v>17</v>
      </c>
      <c r="T108" s="94">
        <f>VLOOKUP(R92,'POINTS SCORE'!$B$37:$AK$78,17,FALSE)</f>
        <v>25</v>
      </c>
      <c r="U108" s="88">
        <v>16</v>
      </c>
      <c r="W108" s="85">
        <v>0</v>
      </c>
      <c r="X108" s="89">
        <v>0</v>
      </c>
    </row>
    <row r="109" spans="1:24">
      <c r="A109" s="88">
        <v>17</v>
      </c>
      <c r="B109" s="99"/>
      <c r="C109" s="99">
        <f>VLOOKUP(B92,'POINTS SCORE'!$B$8:$AK$37,18,FALSE)</f>
        <v>0</v>
      </c>
      <c r="D109" s="99">
        <f>VLOOKUP(B92,'POINTS SCORE'!$B$37:$AK$78,18,FALSE)</f>
        <v>0</v>
      </c>
      <c r="E109" s="96">
        <v>17</v>
      </c>
      <c r="F109" s="85"/>
      <c r="G109" s="94">
        <f>VLOOKUP(F92,'POINTS SCORE'!$B$8:$AK$37,18,FALSE)</f>
        <v>0</v>
      </c>
      <c r="H109" s="94">
        <f>VLOOKUP(F92,'POINTS SCORE'!$B$37:$AK$78,18,FALSE)</f>
        <v>0</v>
      </c>
      <c r="I109" s="96">
        <v>17</v>
      </c>
      <c r="J109" s="85"/>
      <c r="K109" s="94">
        <f>VLOOKUP(J92,'POINTS SCORE'!$B$8:$AK$37,18,FALSE)</f>
        <v>17</v>
      </c>
      <c r="L109" s="94">
        <f>VLOOKUP(J92,'POINTS SCORE'!$B$37:$AK$78,18,FALSE)</f>
        <v>24</v>
      </c>
      <c r="M109" s="96">
        <v>17</v>
      </c>
      <c r="N109" s="85"/>
      <c r="O109" s="94">
        <f>VLOOKUP(N92,'POINTS SCORE'!$B$8:$AK$37,18,FALSE)</f>
        <v>17</v>
      </c>
      <c r="P109" s="94">
        <f>VLOOKUP(N92,'POINTS SCORE'!$B$37:$AK$78,18,FALSE)</f>
        <v>24</v>
      </c>
      <c r="Q109" s="88">
        <v>17</v>
      </c>
      <c r="R109" s="85" t="s">
        <v>1278</v>
      </c>
      <c r="S109" s="94">
        <v>0</v>
      </c>
      <c r="T109" s="94">
        <v>0</v>
      </c>
      <c r="U109" s="88">
        <v>17</v>
      </c>
      <c r="W109" s="85">
        <v>0</v>
      </c>
      <c r="X109" s="89">
        <v>0</v>
      </c>
    </row>
    <row r="110" spans="1:24">
      <c r="A110" s="88">
        <v>18</v>
      </c>
      <c r="B110" s="99"/>
      <c r="C110" s="99">
        <f>VLOOKUP(B92,'POINTS SCORE'!$B$8:$AK$37,19,FALSE)</f>
        <v>0</v>
      </c>
      <c r="D110" s="99">
        <f>VLOOKUP(B92,'POINTS SCORE'!$B$37:$AK$78,19,FALSE)</f>
        <v>0</v>
      </c>
      <c r="E110" s="96">
        <v>18</v>
      </c>
      <c r="F110" s="85"/>
      <c r="G110" s="94">
        <f>VLOOKUP(F92,'POINTS SCORE'!$B$8:$AK$37,19,FALSE)</f>
        <v>0</v>
      </c>
      <c r="H110" s="94">
        <f>VLOOKUP(F92,'POINTS SCORE'!$B$37:$AK$78,19,FALSE)</f>
        <v>0</v>
      </c>
      <c r="I110" s="96">
        <v>18</v>
      </c>
      <c r="J110" s="85"/>
      <c r="K110" s="94">
        <f>VLOOKUP(J92,'POINTS SCORE'!$B$8:$AK$37,19,FALSE)</f>
        <v>16</v>
      </c>
      <c r="L110" s="94">
        <f>VLOOKUP(J92,'POINTS SCORE'!$B$37:$AK$78,19,FALSE)</f>
        <v>23</v>
      </c>
      <c r="M110" s="96">
        <v>18</v>
      </c>
      <c r="N110" s="85"/>
      <c r="O110" s="94">
        <f>VLOOKUP(N92,'POINTS SCORE'!$B$8:$AK$37,19,FALSE)</f>
        <v>16</v>
      </c>
      <c r="P110" s="94">
        <f>VLOOKUP(N92,'POINTS SCORE'!$B$37:$AK$78,19,FALSE)</f>
        <v>23</v>
      </c>
      <c r="Q110" s="88">
        <v>18</v>
      </c>
      <c r="R110" s="85" t="s">
        <v>1279</v>
      </c>
      <c r="S110" s="85">
        <f>VLOOKUP(R92,'POINTS SCORE'!$B$8:$AK$37,19,FALSE)</f>
        <v>16</v>
      </c>
      <c r="T110" s="85">
        <f>VLOOKUP(R92,'POINTS SCORE'!$B$37:$AK$78,19,FALSE)</f>
        <v>23</v>
      </c>
      <c r="U110" s="88">
        <v>18</v>
      </c>
      <c r="W110" s="85" t="e">
        <f>VLOOKUP(V92,'POINTS SCORE'!$B$8:$AK$37,19,FALSE)</f>
        <v>#N/A</v>
      </c>
      <c r="X110" s="89" t="e">
        <f>VLOOKUP(V92,'POINTS SCORE'!$B$37:$AK$78,19,FALSE)</f>
        <v>#N/A</v>
      </c>
    </row>
    <row r="111" spans="1:24">
      <c r="A111" s="88">
        <v>19</v>
      </c>
      <c r="B111" s="99"/>
      <c r="C111" s="99">
        <f>VLOOKUP(B92,'POINTS SCORE'!$B$8:$AK$37,20,FALSE)</f>
        <v>0</v>
      </c>
      <c r="D111" s="99">
        <f>VLOOKUP(B92,'POINTS SCORE'!$B$37:$AK$78,20,FALSE)</f>
        <v>0</v>
      </c>
      <c r="E111" s="96">
        <v>19</v>
      </c>
      <c r="F111" s="85"/>
      <c r="G111" s="94">
        <f>VLOOKUP(F92,'POINTS SCORE'!$B$8:$AK$37,20,FALSE)</f>
        <v>0</v>
      </c>
      <c r="H111" s="94">
        <f>VLOOKUP(F92,'POINTS SCORE'!$B$37:$AK$78,20,FALSE)</f>
        <v>0</v>
      </c>
      <c r="I111" s="96">
        <v>19</v>
      </c>
      <c r="J111" s="85"/>
      <c r="K111" s="94">
        <f>VLOOKUP(J92,'POINTS SCORE'!$B$8:$AK$37,20,FALSE)</f>
        <v>16</v>
      </c>
      <c r="L111" s="94">
        <f>VLOOKUP(J92,'POINTS SCORE'!$B$37:$AK$78,20,FALSE)</f>
        <v>22</v>
      </c>
      <c r="M111" s="96">
        <v>19</v>
      </c>
      <c r="N111" s="85"/>
      <c r="O111" s="94">
        <f>VLOOKUP(N92,'POINTS SCORE'!$B$8:$AK$37,20,FALSE)</f>
        <v>16</v>
      </c>
      <c r="P111" s="94">
        <f>VLOOKUP(N92,'POINTS SCORE'!$B$37:$AK$78,20,FALSE)</f>
        <v>22</v>
      </c>
      <c r="Q111" s="88">
        <v>19</v>
      </c>
      <c r="S111" s="85">
        <f>VLOOKUP(R92,'POINTS SCORE'!$B$8:$AK$37,20,FALSE)</f>
        <v>0</v>
      </c>
      <c r="T111" s="85">
        <f>VLOOKUP(R92,'POINTS SCORE'!$B$37:$AK$78,20,FALSE)</f>
        <v>0</v>
      </c>
      <c r="U111" s="88">
        <v>19</v>
      </c>
      <c r="W111" s="85" t="e">
        <f>VLOOKUP(V92,'POINTS SCORE'!$B$8:$AK$37,20,FALSE)</f>
        <v>#N/A</v>
      </c>
      <c r="X111" s="89" t="e">
        <f>VLOOKUP(V92,'POINTS SCORE'!$B$37:$AK$78,20,FALSE)</f>
        <v>#N/A</v>
      </c>
    </row>
    <row r="112" spans="1:24">
      <c r="A112" s="88">
        <v>20</v>
      </c>
      <c r="B112" s="99"/>
      <c r="C112" s="99">
        <f>VLOOKUP(B92,'POINTS SCORE'!$B$8:$AK$37,21,FALSE)</f>
        <v>0</v>
      </c>
      <c r="D112" s="99">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94">
        <f>VLOOKUP(N92,'POINTS SCORE'!$B$8:$AK$37,21,FALSE)</f>
        <v>0</v>
      </c>
      <c r="P112" s="94">
        <f>VLOOKUP(N92,'POINTS SCORE'!$B$37:$AK$78,21,FALSE)</f>
        <v>0</v>
      </c>
      <c r="Q112" s="88">
        <v>20</v>
      </c>
      <c r="S112" s="85">
        <v>0</v>
      </c>
      <c r="T112" s="85">
        <v>0</v>
      </c>
      <c r="U112" s="88">
        <v>20</v>
      </c>
      <c r="W112" s="85">
        <v>0</v>
      </c>
      <c r="X112" s="89">
        <v>0</v>
      </c>
    </row>
    <row r="113" spans="1:24">
      <c r="A113" s="88">
        <v>21</v>
      </c>
      <c r="B113" s="99"/>
      <c r="C113" s="99">
        <f>VLOOKUP(B92,'POINTS SCORE'!$B$8:$AK$37,22,FALSE)</f>
        <v>0</v>
      </c>
      <c r="D113" s="99">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94">
        <f>VLOOKUP(N92,'POINTS SCORE'!$B$8:$AK$37,22,FALSE)</f>
        <v>0</v>
      </c>
      <c r="P113" s="94">
        <f>VLOOKUP(N92,'POINTS SCORE'!$B$37:$AK$78,22,FALSE)</f>
        <v>0</v>
      </c>
      <c r="Q113" s="88">
        <v>21</v>
      </c>
      <c r="S113" s="85">
        <v>0</v>
      </c>
      <c r="T113" s="85">
        <v>0</v>
      </c>
      <c r="U113" s="88">
        <v>21</v>
      </c>
      <c r="W113" s="85">
        <v>0</v>
      </c>
      <c r="X113" s="89">
        <v>0</v>
      </c>
    </row>
    <row r="114" spans="1:24">
      <c r="A114" s="88">
        <v>22</v>
      </c>
      <c r="B114" s="99"/>
      <c r="C114" s="99">
        <f>VLOOKUP(B92,'POINTS SCORE'!$B$8:$AK$37,23,FALSE)</f>
        <v>0</v>
      </c>
      <c r="D114" s="99">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94">
        <f>VLOOKUP(N92,'POINTS SCORE'!$B$8:$AK$37,23,FALSE)</f>
        <v>0</v>
      </c>
      <c r="P114" s="94">
        <f>VLOOKUP(N92,'POINTS SCORE'!$B$37:$AK$78,23,FALSE)</f>
        <v>0</v>
      </c>
      <c r="Q114" s="88">
        <v>22</v>
      </c>
      <c r="S114" s="85">
        <f>VLOOKUP(R92,'POINTS SCORE'!$B$8:$AK$37,23,FALSE)</f>
        <v>0</v>
      </c>
      <c r="T114" s="85">
        <f>VLOOKUP(R92,'POINTS SCORE'!$B$37:$AK$78,23,FALSE)</f>
        <v>0</v>
      </c>
      <c r="U114" s="88">
        <v>22</v>
      </c>
      <c r="W114" s="85" t="e">
        <f>VLOOKUP(V92,'POINTS SCORE'!$B$8:$AK$37,23,FALSE)</f>
        <v>#N/A</v>
      </c>
      <c r="X114" s="89" t="e">
        <f>VLOOKUP(V92,'POINTS SCORE'!$B$37:$AK$78,23,FALSE)</f>
        <v>#N/A</v>
      </c>
    </row>
    <row r="115" spans="1:24">
      <c r="A115" s="88">
        <v>23</v>
      </c>
      <c r="B115" s="99"/>
      <c r="C115" s="99">
        <f>VLOOKUP(B92,'POINTS SCORE'!$B$8:$AK$37,24,FALSE)</f>
        <v>0</v>
      </c>
      <c r="D115" s="99">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94">
        <f>VLOOKUP(N92,'POINTS SCORE'!$B$8:$AK$37,24,FALSE)</f>
        <v>0</v>
      </c>
      <c r="P115" s="94">
        <f>VLOOKUP(N92,'POINTS SCORE'!$B$37:$AK$78,24,FALSE)</f>
        <v>0</v>
      </c>
      <c r="Q115" s="88">
        <v>23</v>
      </c>
      <c r="S115" s="85">
        <f>VLOOKUP(R92,'POINTS SCORE'!$B$8:$AK$37,24,FALSE)</f>
        <v>0</v>
      </c>
      <c r="T115" s="85">
        <f>VLOOKUP(R92,'POINTS SCORE'!$B$37:$AK$78,24,FALSE)</f>
        <v>0</v>
      </c>
      <c r="U115" s="88">
        <v>23</v>
      </c>
      <c r="W115" s="85" t="e">
        <f>VLOOKUP(V92,'POINTS SCORE'!$B$8:$AK$37,24,FALSE)</f>
        <v>#N/A</v>
      </c>
      <c r="X115" s="89" t="e">
        <f>VLOOKUP(V92,'POINTS SCORE'!$B$37:$AK$78,24,FALSE)</f>
        <v>#N/A</v>
      </c>
    </row>
    <row r="116" spans="1:24">
      <c r="A116" s="88">
        <v>24</v>
      </c>
      <c r="B116" s="99"/>
      <c r="C116" s="99">
        <f>VLOOKUP(B92,'POINTS SCORE'!$B$8:$AK$37,25,FALSE)</f>
        <v>0</v>
      </c>
      <c r="D116" s="99">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94">
        <f>VLOOKUP(N92,'POINTS SCORE'!$B$8:$AK$37,25,FALSE)</f>
        <v>0</v>
      </c>
      <c r="P116" s="94">
        <f>VLOOKUP(N92,'POINTS SCORE'!$B$37:$AK$78,25,FALSE)</f>
        <v>0</v>
      </c>
      <c r="Q116" s="88">
        <v>24</v>
      </c>
      <c r="S116" s="85">
        <v>0</v>
      </c>
      <c r="T116" s="85">
        <v>0</v>
      </c>
      <c r="U116" s="88">
        <v>24</v>
      </c>
      <c r="W116" s="85">
        <v>0</v>
      </c>
      <c r="X116" s="89">
        <v>0</v>
      </c>
    </row>
    <row r="117" spans="1:24">
      <c r="A117" s="88">
        <v>25</v>
      </c>
      <c r="B117" s="99"/>
      <c r="C117" s="99">
        <f>VLOOKUP(B92,'POINTS SCORE'!$B$8:$AK$37,26,FALSE)</f>
        <v>0</v>
      </c>
      <c r="D117" s="99">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94">
        <f>VLOOKUP(N92,'POINTS SCORE'!$B$8:$AK$37,26,FALSE)</f>
        <v>0</v>
      </c>
      <c r="P117" s="94">
        <f>VLOOKUP(N92,'POINTS SCORE'!$B$37:$AK$78,26,FALSE)</f>
        <v>0</v>
      </c>
      <c r="Q117" s="88">
        <v>25</v>
      </c>
      <c r="S117" s="85">
        <f>VLOOKUP(R92,'POINTS SCORE'!$B$8:$AK$37,26,FALSE)</f>
        <v>0</v>
      </c>
      <c r="T117" s="85">
        <f>VLOOKUP(R92,'POINTS SCORE'!$B$37:$AK$78,26,FALSE)</f>
        <v>0</v>
      </c>
      <c r="U117" s="88">
        <v>25</v>
      </c>
      <c r="W117" s="85" t="e">
        <f>VLOOKUP(V92,'POINTS SCORE'!$B$8:$AK$37,26,FALSE)</f>
        <v>#N/A</v>
      </c>
      <c r="X117" s="89" t="e">
        <f>VLOOKUP(V92,'POINTS SCORE'!$B$37:$AK$78,26,FALSE)</f>
        <v>#N/A</v>
      </c>
    </row>
    <row r="118" spans="1:24">
      <c r="A118" s="88">
        <v>26</v>
      </c>
      <c r="B118" s="99"/>
      <c r="C118" s="99">
        <f>VLOOKUP(B92,'POINTS SCORE'!$B$8:$AK$37,27,FALSE)</f>
        <v>0</v>
      </c>
      <c r="D118" s="99">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94">
        <f>VLOOKUP(N92,'POINTS SCORE'!$B$8:$AK$37,27,FALSE)</f>
        <v>0</v>
      </c>
      <c r="P118" s="94">
        <f>VLOOKUP(N92,'POINTS SCORE'!$B$37:$AK$78,27,FALSE)</f>
        <v>0</v>
      </c>
      <c r="Q118" s="88">
        <v>26</v>
      </c>
      <c r="S118" s="85">
        <f>VLOOKUP(R92,'POINTS SCORE'!$B$8:$AK$37,27,FALSE)</f>
        <v>0</v>
      </c>
      <c r="T118" s="85">
        <f>VLOOKUP(R92,'POINTS SCORE'!$B$37:$AK$78,27,FALSE)</f>
        <v>0</v>
      </c>
      <c r="U118" s="88">
        <v>26</v>
      </c>
      <c r="W118" s="85" t="e">
        <f>VLOOKUP(V92,'POINTS SCORE'!$B$8:$AK$37,27,FALSE)</f>
        <v>#N/A</v>
      </c>
      <c r="X118" s="89" t="e">
        <f>VLOOKUP(V92,'POINTS SCORE'!$B$37:$AK$78,27,FALSE)</f>
        <v>#N/A</v>
      </c>
    </row>
    <row r="119" spans="1:24">
      <c r="A119" s="88">
        <v>27</v>
      </c>
      <c r="B119" s="99"/>
      <c r="C119" s="99">
        <f>VLOOKUP(B92,'POINTS SCORE'!$B$8:$AK$37,28,FALSE)</f>
        <v>0</v>
      </c>
      <c r="D119" s="99">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94">
        <f>VLOOKUP(N92,'POINTS SCORE'!$B$8:$AK$37,28,FALSE)</f>
        <v>0</v>
      </c>
      <c r="P119" s="94">
        <f>VLOOKUP(N92,'POINTS SCORE'!$B$37:$AK$78,28,FALSE)</f>
        <v>0</v>
      </c>
      <c r="Q119" s="88">
        <v>27</v>
      </c>
      <c r="S119" s="85">
        <f>VLOOKUP(R92,'POINTS SCORE'!$B$8:$AK$37,28,FALSE)</f>
        <v>0</v>
      </c>
      <c r="T119" s="85">
        <f>VLOOKUP(R92,'POINTS SCORE'!$B$37:$AK$78,28,FALSE)</f>
        <v>0</v>
      </c>
      <c r="U119" s="88">
        <v>27</v>
      </c>
      <c r="W119" s="85" t="e">
        <f>VLOOKUP(V92,'POINTS SCORE'!$B$8:$AK$37,28,FALSE)</f>
        <v>#N/A</v>
      </c>
      <c r="X119" s="89" t="e">
        <f>VLOOKUP(V92,'POINTS SCORE'!$B$37:$AK$78,28,FALSE)</f>
        <v>#N/A</v>
      </c>
    </row>
    <row r="120" spans="1:24">
      <c r="A120" s="88">
        <v>28</v>
      </c>
      <c r="B120" s="99"/>
      <c r="C120" s="99">
        <f>VLOOKUP(B92,'POINTS SCORE'!$B$8:$AK$37,29,FALSE)</f>
        <v>0</v>
      </c>
      <c r="D120" s="99">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94">
        <f>VLOOKUP(N92,'POINTS SCORE'!$B$8:$AK$37,29,FALSE)</f>
        <v>0</v>
      </c>
      <c r="P120" s="94">
        <f>VLOOKUP(N92,'POINTS SCORE'!$B$37:$AK$78,29,FALSE)</f>
        <v>0</v>
      </c>
      <c r="Q120" s="88">
        <v>28</v>
      </c>
      <c r="S120" s="85">
        <f>VLOOKUP(R92,'POINTS SCORE'!$B$8:$AK$37,29,FALSE)</f>
        <v>0</v>
      </c>
      <c r="T120" s="85">
        <f>VLOOKUP(R92,'POINTS SCORE'!$B$37:$AK$78,29,FALSE)</f>
        <v>0</v>
      </c>
      <c r="U120" s="88">
        <v>28</v>
      </c>
      <c r="W120" s="85" t="e">
        <f>VLOOKUP(V92,'POINTS SCORE'!$B$8:$AK$37,29,FALSE)</f>
        <v>#N/A</v>
      </c>
      <c r="X120" s="89" t="e">
        <f>VLOOKUP(V92,'POINTS SCORE'!$B$37:$AK$78,29,FALSE)</f>
        <v>#N/A</v>
      </c>
    </row>
    <row r="121" spans="1:24">
      <c r="A121" s="88">
        <v>29</v>
      </c>
      <c r="B121" s="99"/>
      <c r="C121" s="99">
        <f>VLOOKUP(B92,'POINTS SCORE'!$B$8:$AK$37,30,FALSE)</f>
        <v>0</v>
      </c>
      <c r="D121" s="99">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94">
        <f>VLOOKUP(N92,'POINTS SCORE'!$B$8:$AK$37,30,FALSE)</f>
        <v>0</v>
      </c>
      <c r="P121" s="94">
        <f>VLOOKUP(N92,'POINTS SCORE'!$B$37:$AK$78,30,FALSE)</f>
        <v>0</v>
      </c>
      <c r="Q121" s="88">
        <v>29</v>
      </c>
      <c r="S121" s="85">
        <f>VLOOKUP(R92,'POINTS SCORE'!$B$8:$AK$37,30,FALSE)</f>
        <v>0</v>
      </c>
      <c r="T121" s="85">
        <f>VLOOKUP(R92,'POINTS SCORE'!$B$37:$AK$78,30,FALSE)</f>
        <v>0</v>
      </c>
      <c r="U121" s="88">
        <v>29</v>
      </c>
      <c r="W121" s="85" t="e">
        <f>VLOOKUP(V92,'POINTS SCORE'!$B$8:$AK$37,30,FALSE)</f>
        <v>#N/A</v>
      </c>
      <c r="X121" s="89" t="e">
        <f>VLOOKUP(V92,'POINTS SCORE'!$B$37:$AK$78,30,FALSE)</f>
        <v>#N/A</v>
      </c>
    </row>
    <row r="122" spans="1:24">
      <c r="A122" s="88">
        <v>30</v>
      </c>
      <c r="B122" s="99"/>
      <c r="C122" s="99">
        <f>VLOOKUP(B92,'POINTS SCORE'!$B$8:$AK$37,31,FALSE)</f>
        <v>0</v>
      </c>
      <c r="D122" s="99">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94">
        <f>VLOOKUP(N92,'POINTS SCORE'!$B$8:$AK$37,31,FALSE)</f>
        <v>0</v>
      </c>
      <c r="P122" s="94">
        <f>VLOOKUP(N92,'POINTS SCORE'!$B$37:$AK$78,31,FALSE)</f>
        <v>0</v>
      </c>
      <c r="Q122" s="88">
        <v>30</v>
      </c>
      <c r="S122" s="85">
        <f>VLOOKUP(R92,'POINTS SCORE'!$B$8:$AK$37,31,FALSE)</f>
        <v>0</v>
      </c>
      <c r="T122" s="85">
        <f>VLOOKUP(R92,'POINTS SCORE'!$B$37:$AK$78,31,FALSE)</f>
        <v>0</v>
      </c>
      <c r="U122" s="88">
        <v>30</v>
      </c>
      <c r="W122" s="85" t="e">
        <f>VLOOKUP(V92,'POINTS SCORE'!$B$8:$AK$37,31,FALSE)</f>
        <v>#N/A</v>
      </c>
      <c r="X122" s="89" t="e">
        <f>VLOOKUP(V92,'POINTS SCORE'!$B$37:$AK$78,31,FALSE)</f>
        <v>#N/A</v>
      </c>
    </row>
    <row r="123" spans="1:24">
      <c r="A123" s="88" t="s">
        <v>62</v>
      </c>
      <c r="B123" s="99" t="s">
        <v>990</v>
      </c>
      <c r="C123" s="99">
        <f>VLOOKUP(B92,'POINTS SCORE'!$B$8:$AK$37,34,FALSE)</f>
        <v>14</v>
      </c>
      <c r="D123" s="99">
        <f>VLOOKUP(B92,'POINTS SCORE'!$B$37:$AK$78,34,FALSE)</f>
        <v>14</v>
      </c>
      <c r="E123" s="96" t="s">
        <v>62</v>
      </c>
      <c r="F123" s="85" t="s">
        <v>1085</v>
      </c>
      <c r="G123" s="85">
        <f>VLOOKUP(F92,'POINTS SCORE'!$B$8:$AK$37,34,FALSE)</f>
        <v>14</v>
      </c>
      <c r="H123" s="85">
        <f>VLOOKUP(F92,'POINTS SCORE'!$B$37:$AK$78,34,FALSE)</f>
        <v>14</v>
      </c>
      <c r="I123" s="96" t="s">
        <v>62</v>
      </c>
      <c r="J123" s="85" t="s">
        <v>990</v>
      </c>
      <c r="K123" s="85">
        <f>VLOOKUP(J92,'POINTS SCORE'!$B$8:$AK$37,34,FALSE)</f>
        <v>14</v>
      </c>
      <c r="L123" s="85">
        <f>VLOOKUP(J92,'POINTS SCORE'!$B$37:$AK$78,34,FALSE)</f>
        <v>14</v>
      </c>
      <c r="M123" s="96" t="s">
        <v>62</v>
      </c>
      <c r="N123" s="85" t="s">
        <v>1189</v>
      </c>
      <c r="O123" s="85">
        <v>0</v>
      </c>
      <c r="P123" s="85">
        <v>0</v>
      </c>
      <c r="Q123" s="88" t="s">
        <v>62</v>
      </c>
      <c r="S123" s="85">
        <f>VLOOKUP(R92,'POINTS SCORE'!$B$8:$AK$37,34,FALSE)</f>
        <v>14</v>
      </c>
      <c r="T123" s="85">
        <f>VLOOKUP(R92,'POINTS SCORE'!$B$37:$AK$78,34,FALSE)</f>
        <v>14</v>
      </c>
      <c r="U123" s="88" t="s">
        <v>62</v>
      </c>
      <c r="W123" s="85" t="e">
        <f>VLOOKUP(V92,'POINTS SCORE'!$B$8:$AK$37,34,FALSE)</f>
        <v>#N/A</v>
      </c>
      <c r="X123" s="89" t="e">
        <f>VLOOKUP(V92,'POINTS SCORE'!$B$37:$AK$78,34,FALSE)</f>
        <v>#N/A</v>
      </c>
    </row>
    <row r="124" spans="1:24">
      <c r="A124" s="88" t="s">
        <v>62</v>
      </c>
      <c r="B124" s="99" t="s">
        <v>991</v>
      </c>
      <c r="C124" s="99">
        <f>VLOOKUP(B92,'POINTS SCORE'!$B$8:$AK$37,34,FALSE)</f>
        <v>14</v>
      </c>
      <c r="D124" s="99">
        <f>VLOOKUP(B92,'POINTS SCORE'!$B$37:$AK$78,34,FALSE)</f>
        <v>14</v>
      </c>
      <c r="E124" s="96" t="s">
        <v>62</v>
      </c>
      <c r="F124" s="85"/>
      <c r="G124" s="85">
        <v>0</v>
      </c>
      <c r="H124" s="85">
        <v>0</v>
      </c>
      <c r="I124" s="96" t="s">
        <v>62</v>
      </c>
      <c r="J124" s="85" t="s">
        <v>1083</v>
      </c>
      <c r="K124" s="85">
        <f>VLOOKUP(J92,'POINTS SCORE'!$B$8:$AK$37,34,FALSE)</f>
        <v>14</v>
      </c>
      <c r="L124" s="85">
        <f>VLOOKUP(J92,'POINTS SCORE'!$B$37:$AK$78,34,FALSE)</f>
        <v>14</v>
      </c>
      <c r="M124" s="96" t="s">
        <v>62</v>
      </c>
      <c r="N124" s="85" t="s">
        <v>1237</v>
      </c>
      <c r="O124" s="85">
        <f>VLOOKUP(N92,'POINTS SCORE'!$B$8:$AK$37,34,FALSE)</f>
        <v>14</v>
      </c>
      <c r="P124" s="85">
        <f>VLOOKUP(N92,'POINTS SCORE'!$B$37:$AK$78,34,FALSE)</f>
        <v>14</v>
      </c>
      <c r="Q124" s="88" t="s">
        <v>62</v>
      </c>
      <c r="S124" s="85">
        <f>VLOOKUP(R92,'POINTS SCORE'!$B$8:$AK$37,34,FALSE)</f>
        <v>14</v>
      </c>
      <c r="T124" s="85">
        <f>VLOOKUP(R92,'POINTS SCORE'!$B$37:$AK$78,34,FALSE)</f>
        <v>14</v>
      </c>
      <c r="U124" s="88" t="s">
        <v>62</v>
      </c>
      <c r="W124" s="85" t="e">
        <f>VLOOKUP(V92,'POINTS SCORE'!$B$8:$AK$37,34,FALSE)</f>
        <v>#N/A</v>
      </c>
      <c r="X124" s="89" t="e">
        <f>VLOOKUP(V92,'POINTS SCORE'!$B$37:$AK$78,34,FALSE)</f>
        <v>#N/A</v>
      </c>
    </row>
    <row r="125" spans="1:24">
      <c r="A125" s="88" t="s">
        <v>62</v>
      </c>
      <c r="B125" s="99"/>
      <c r="C125" s="99">
        <f>VLOOKUP(B92,'POINTS SCORE'!$B$8:$AK$37,34,FALSE)</f>
        <v>14</v>
      </c>
      <c r="D125" s="99">
        <f>VLOOKUP(B92,'POINTS SCORE'!$B$37:$AK$78,34,FALSE)</f>
        <v>14</v>
      </c>
      <c r="E125" s="96" t="s">
        <v>62</v>
      </c>
      <c r="F125" s="85"/>
      <c r="G125" s="85">
        <f>VLOOKUP(F92,'POINTS SCORE'!$B$8:$AK$37,34,FALSE)</f>
        <v>14</v>
      </c>
      <c r="H125" s="85">
        <f>VLOOKUP(F92,'POINTS SCORE'!$B$37:$AK$78,34,FALSE)</f>
        <v>14</v>
      </c>
      <c r="I125" s="96" t="s">
        <v>62</v>
      </c>
      <c r="J125" s="85" t="s">
        <v>1192</v>
      </c>
      <c r="K125" s="85">
        <f>VLOOKUP(J92,'POINTS SCORE'!$B$8:$AK$37,34,FALSE)</f>
        <v>14</v>
      </c>
      <c r="L125" s="85">
        <f>VLOOKUP(J92,'POINTS SCORE'!$B$37:$AK$78,34,FALSE)</f>
        <v>14</v>
      </c>
      <c r="M125" s="96" t="s">
        <v>62</v>
      </c>
      <c r="N125" s="85" t="s">
        <v>1238</v>
      </c>
      <c r="O125" s="85">
        <v>0</v>
      </c>
      <c r="P125" s="85">
        <v>0</v>
      </c>
      <c r="Q125" s="88" t="s">
        <v>62</v>
      </c>
      <c r="S125" s="85">
        <f>VLOOKUP(R92,'POINTS SCORE'!$B$8:$AK$37,34,FALSE)</f>
        <v>14</v>
      </c>
      <c r="T125" s="85">
        <f>VLOOKUP(R92,'POINTS SCORE'!$B$37:$AK$78,34,FALSE)</f>
        <v>14</v>
      </c>
      <c r="U125" s="88" t="s">
        <v>62</v>
      </c>
      <c r="W125" s="85" t="e">
        <f>VLOOKUP(V92,'POINTS SCORE'!$B$8:$AK$37,34,FALSE)</f>
        <v>#N/A</v>
      </c>
      <c r="X125" s="89" t="e">
        <f>VLOOKUP(V92,'POINTS SCORE'!$B$37:$AK$78,34,FALSE)</f>
        <v>#N/A</v>
      </c>
    </row>
    <row r="126" spans="1:24">
      <c r="A126" s="88" t="s">
        <v>62</v>
      </c>
      <c r="B126" s="99"/>
      <c r="C126" s="99">
        <f>VLOOKUP(B92,'POINTS SCORE'!$B$8:$AK$37,34,FALSE)</f>
        <v>14</v>
      </c>
      <c r="D126" s="99">
        <f>VLOOKUP(B92,'POINTS SCORE'!$B$37:$AK$78,34,FALSE)</f>
        <v>14</v>
      </c>
      <c r="E126" s="96" t="s">
        <v>62</v>
      </c>
      <c r="F126" s="85"/>
      <c r="G126" s="85">
        <v>0</v>
      </c>
      <c r="H126" s="85">
        <v>0</v>
      </c>
      <c r="I126" s="96" t="s">
        <v>62</v>
      </c>
      <c r="J126" s="85"/>
      <c r="K126" s="85">
        <f>VLOOKUP(J92,'POINTS SCORE'!$B$8:$AK$37,34,FALSE)</f>
        <v>14</v>
      </c>
      <c r="L126" s="85">
        <f>VLOOKUP(J92,'POINTS SCORE'!$B$37:$AK$78,34,FALSE)</f>
        <v>14</v>
      </c>
      <c r="M126" s="96" t="s">
        <v>62</v>
      </c>
      <c r="N126" s="85"/>
      <c r="O126" s="85">
        <f>VLOOKUP(N92,'POINTS SCORE'!$B$8:$AK$37,34,FALSE)</f>
        <v>14</v>
      </c>
      <c r="P126" s="85">
        <f>VLOOKUP(N92,'POINTS SCORE'!$B$37:$AK$78,34,FALSE)</f>
        <v>14</v>
      </c>
      <c r="Q126" s="88" t="s">
        <v>62</v>
      </c>
      <c r="S126" s="85">
        <f>VLOOKUP(R92,'POINTS SCORE'!$B$8:$AK$37,34,FALSE)</f>
        <v>14</v>
      </c>
      <c r="T126" s="85">
        <f>VLOOKUP(R92,'POINTS SCORE'!$B$37:$AK$78,34,FALSE)</f>
        <v>14</v>
      </c>
      <c r="U126" s="88" t="s">
        <v>62</v>
      </c>
      <c r="W126" s="85" t="e">
        <f>VLOOKUP(V92,'POINTS SCORE'!$B$8:$AK$37,34,FALSE)</f>
        <v>#N/A</v>
      </c>
      <c r="X126" s="89" t="e">
        <f>VLOOKUP(V92,'POINTS SCORE'!$B$37:$AK$78,34,FALSE)</f>
        <v>#N/A</v>
      </c>
    </row>
    <row r="127" spans="1:24">
      <c r="A127" s="88" t="s">
        <v>62</v>
      </c>
      <c r="B127" s="99"/>
      <c r="C127" s="99">
        <f>VLOOKUP(B92,'POINTS SCORE'!$B$8:$AK$37,34,FALSE)</f>
        <v>14</v>
      </c>
      <c r="D127" s="99">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85">
        <f>VLOOKUP(J92,'POINTS SCORE'!$B$37:$AK$78,34,FALSE)</f>
        <v>14</v>
      </c>
      <c r="M127" s="96" t="s">
        <v>62</v>
      </c>
      <c r="N127" s="85"/>
      <c r="O127" s="85">
        <f>VLOOKUP(N92,'POINTS SCORE'!$B$8:$AK$37,34,FALSE)</f>
        <v>14</v>
      </c>
      <c r="P127" s="85">
        <f>VLOOKUP(N92,'POINTS SCORE'!$B$37:$AK$78,34,FALSE)</f>
        <v>14</v>
      </c>
      <c r="Q127" s="88" t="s">
        <v>62</v>
      </c>
      <c r="S127" s="85">
        <f>VLOOKUP(R92,'POINTS SCORE'!$B$8:$AK$37,34,FALSE)</f>
        <v>14</v>
      </c>
      <c r="T127" s="85">
        <f>VLOOKUP(R92,'POINTS SCORE'!$B$37:$AK$78,34,FALSE)</f>
        <v>14</v>
      </c>
      <c r="U127" s="88" t="s">
        <v>62</v>
      </c>
      <c r="W127" s="85" t="e">
        <f>VLOOKUP(V92,'POINTS SCORE'!$B$8:$AK$37,34,FALSE)</f>
        <v>#N/A</v>
      </c>
      <c r="X127" s="89" t="e">
        <f>VLOOKUP(V92,'POINTS SCORE'!$B$37:$AK$78,34,FALSE)</f>
        <v>#N/A</v>
      </c>
    </row>
    <row r="128" spans="1:24">
      <c r="A128" s="88" t="s">
        <v>62</v>
      </c>
      <c r="B128" s="99"/>
      <c r="C128" s="99">
        <f>VLOOKUP(B92,'POINTS SCORE'!$B$8:$AK$37,34,FALSE)</f>
        <v>14</v>
      </c>
      <c r="D128" s="99">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85">
        <f>VLOOKUP(J92,'POINTS SCORE'!$B$37:$AK$78,34,FALSE)</f>
        <v>14</v>
      </c>
      <c r="M128" s="96" t="s">
        <v>62</v>
      </c>
      <c r="N128" s="85"/>
      <c r="O128" s="85">
        <f>VLOOKUP(N92,'POINTS SCORE'!$B$8:$AK$37,34,FALSE)</f>
        <v>14</v>
      </c>
      <c r="P128" s="85">
        <f>VLOOKUP(N92,'POINTS SCORE'!$B$37:$AK$78,34,FALSE)</f>
        <v>14</v>
      </c>
      <c r="Q128" s="88" t="s">
        <v>62</v>
      </c>
      <c r="S128" s="85">
        <f>VLOOKUP(R92,'POINTS SCORE'!$B$8:$AK$37,34,FALSE)</f>
        <v>14</v>
      </c>
      <c r="T128" s="85">
        <f>VLOOKUP(R92,'POINTS SCORE'!$B$37:$AK$78,34,FALSE)</f>
        <v>14</v>
      </c>
      <c r="U128" s="88" t="s">
        <v>62</v>
      </c>
      <c r="W128" s="85" t="e">
        <f>VLOOKUP(V92,'POINTS SCORE'!$B$8:$AK$37,34,FALSE)</f>
        <v>#N/A</v>
      </c>
      <c r="X128" s="89" t="e">
        <f>VLOOKUP(V92,'POINTS SCORE'!$B$37:$AK$78,34,FALSE)</f>
        <v>#N/A</v>
      </c>
    </row>
    <row r="129" spans="1:24">
      <c r="A129" s="88" t="s">
        <v>63</v>
      </c>
      <c r="B129" s="99"/>
      <c r="C129" s="99">
        <f>VLOOKUP(B92,'POINTS SCORE'!$B$8:$AK$37,34,FALSE)</f>
        <v>14</v>
      </c>
      <c r="D129" s="99">
        <f>VLOOKUP(B92,'POINTS SCORE'!$B$37:$AK$78,34,FALSE)</f>
        <v>14</v>
      </c>
      <c r="E129" s="96" t="s">
        <v>63</v>
      </c>
      <c r="F129" s="85"/>
      <c r="G129" s="85">
        <f>VLOOKUP(F92,'POINTS SCORE'!$B$8:$AK$37,34,FALSE)</f>
        <v>14</v>
      </c>
      <c r="H129" s="85">
        <f>VLOOKUP(F92,'POINTS SCORE'!$B$37:$AK$78,34,FALSE)</f>
        <v>14</v>
      </c>
      <c r="I129" s="96" t="s">
        <v>63</v>
      </c>
      <c r="J129" s="85"/>
      <c r="K129" s="85">
        <f>VLOOKUP(J92,'POINTS SCORE'!$B$8:$AK$37,34,FALSE)</f>
        <v>14</v>
      </c>
      <c r="L129" s="85">
        <f>VLOOKUP(J92,'POINTS SCORE'!$B$37:$AK$78,34,FALSE)</f>
        <v>14</v>
      </c>
      <c r="M129" s="96" t="s">
        <v>62</v>
      </c>
      <c r="N129" s="85"/>
      <c r="O129" s="85">
        <v>0</v>
      </c>
      <c r="P129" s="85">
        <v>0</v>
      </c>
      <c r="Q129" s="88" t="s">
        <v>63</v>
      </c>
      <c r="S129" s="85">
        <f>VLOOKUP(R92,'POINTS SCORE'!$B$8:$AK$37,34,FALSE)</f>
        <v>14</v>
      </c>
      <c r="T129" s="85">
        <f>VLOOKUP(R92,'POINTS SCORE'!$B$37:$AK$78,34,FALSE)</f>
        <v>14</v>
      </c>
      <c r="U129" s="88" t="s">
        <v>63</v>
      </c>
      <c r="W129" s="85" t="e">
        <f>VLOOKUP(V92,'POINTS SCORE'!$B$8:$AK$37,34,FALSE)</f>
        <v>#N/A</v>
      </c>
      <c r="X129" s="89" t="e">
        <f>VLOOKUP(V92,'POINTS SCORE'!$B$37:$AK$78,34,FALSE)</f>
        <v>#N/A</v>
      </c>
    </row>
    <row r="130" spans="1:24">
      <c r="A130" s="88" t="s">
        <v>63</v>
      </c>
      <c r="B130" s="99"/>
      <c r="C130" s="99">
        <f>VLOOKUP(B92,'POINTS SCORE'!$B$8:$AK$37,34,FALSE)</f>
        <v>14</v>
      </c>
      <c r="D130" s="99">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63</v>
      </c>
      <c r="N130" s="85"/>
      <c r="O130" s="85">
        <f>VLOOKUP(N92,'POINTS SCORE'!$B$8:$AK$37,34,FALSE)</f>
        <v>14</v>
      </c>
      <c r="P130" s="85">
        <f>VLOOKUP(N92,'POINTS SCORE'!$B$37:$AK$78,34,FALSE)</f>
        <v>14</v>
      </c>
      <c r="Q130" s="88" t="s">
        <v>63</v>
      </c>
      <c r="S130" s="85">
        <f>VLOOKUP(R92,'POINTS SCORE'!$B$8:$AK$37,34,FALSE)</f>
        <v>14</v>
      </c>
      <c r="T130" s="85">
        <f>VLOOKUP(R92,'POINTS SCORE'!$B$37:$AK$78,34,FALSE)</f>
        <v>14</v>
      </c>
      <c r="U130" s="88" t="s">
        <v>63</v>
      </c>
      <c r="W130" s="85" t="e">
        <f>VLOOKUP(V92,'POINTS SCORE'!$B$8:$AK$37,34,FALSE)</f>
        <v>#N/A</v>
      </c>
      <c r="X130" s="89" t="e">
        <f>VLOOKUP(V92,'POINTS SCORE'!$B$37:$AK$78,34,FALSE)</f>
        <v>#N/A</v>
      </c>
    </row>
    <row r="131" spans="1:24">
      <c r="A131" s="88" t="s">
        <v>63</v>
      </c>
      <c r="B131" s="99"/>
      <c r="C131" s="99">
        <f>VLOOKUP(B92,'POINTS SCORE'!$B$8:$AK$37,34,FALSE)</f>
        <v>14</v>
      </c>
      <c r="D131" s="99">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f>VLOOKUP(N92,'POINTS SCORE'!$B$8:$AK$37,34,FALSE)</f>
        <v>14</v>
      </c>
      <c r="P131" s="85">
        <f>VLOOKUP(N92,'POINTS SCORE'!$B$37:$AK$78,34,FALSE)</f>
        <v>14</v>
      </c>
      <c r="Q131" s="88" t="s">
        <v>63</v>
      </c>
      <c r="S131" s="85">
        <f>VLOOKUP(R92,'POINTS SCORE'!$B$8:$AK$37,34,FALSE)</f>
        <v>14</v>
      </c>
      <c r="T131" s="85">
        <f>VLOOKUP(R92,'POINTS SCORE'!$B$37:$AK$78,34,FALSE)</f>
        <v>14</v>
      </c>
      <c r="U131" s="88" t="s">
        <v>63</v>
      </c>
      <c r="W131" s="85" t="e">
        <f>VLOOKUP(V92,'POINTS SCORE'!$B$8:$AK$37,34,FALSE)</f>
        <v>#N/A</v>
      </c>
      <c r="X131" s="89"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85">
        <f>VLOOKUP(J92,'POINTS SCORE'!$B$37:$AK$78,36,FALSE)</f>
        <v>0</v>
      </c>
      <c r="M132" s="96" t="s">
        <v>64</v>
      </c>
      <c r="N132" s="85"/>
      <c r="O132" s="85">
        <f>VLOOKUP(N92,'POINTS SCORE'!$B$8:$AK$37,36,FALSE)</f>
        <v>0</v>
      </c>
      <c r="P132" s="85">
        <f>VLOOKUP(N92,'POINTS SCORE'!$B$37:$AK$78,36,FALSE)</f>
        <v>0</v>
      </c>
      <c r="Q132" s="88" t="s">
        <v>64</v>
      </c>
      <c r="S132" s="85">
        <f>VLOOKUP(R92,'POINTS SCORE'!$B$8:$AK$37,36,FALSE)</f>
        <v>0</v>
      </c>
      <c r="T132" s="85">
        <f>VLOOKUP(R92,'POINTS SCORE'!$B$37:$AK$78,36,FALSE)</f>
        <v>0</v>
      </c>
      <c r="U132" s="88" t="s">
        <v>64</v>
      </c>
      <c r="W132" s="85" t="e">
        <f>VLOOKUP(V92,'POINTS SCORE'!$B$8:$AK$37,36,FALSE)</f>
        <v>#N/A</v>
      </c>
      <c r="X132" s="89"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f>VLOOKUP(N92,'POINTS SCORE'!$B$8:$AK$37,36,FALSE)</f>
        <v>0</v>
      </c>
      <c r="P133" s="85">
        <f>VLOOKUP(N92,'POINTS SCORE'!$B$37:$AK$78,36,FALSE)</f>
        <v>0</v>
      </c>
      <c r="Q133" s="88" t="s">
        <v>64</v>
      </c>
      <c r="S133" s="85">
        <f>VLOOKUP(R92,'POINTS SCORE'!$B$8:$AK$37,36,FALSE)</f>
        <v>0</v>
      </c>
      <c r="T133" s="85">
        <f>VLOOKUP(R92,'POINTS SCORE'!$B$37:$AK$78,36,FALSE)</f>
        <v>0</v>
      </c>
      <c r="U133" s="88" t="s">
        <v>64</v>
      </c>
      <c r="W133" s="85" t="e">
        <f>VLOOKUP(V92,'POINTS SCORE'!$B$8:$AK$37,36,FALSE)</f>
        <v>#N/A</v>
      </c>
      <c r="X133" s="89"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f>VLOOKUP(N92,'POINTS SCORE'!$B$8:$AK$37,36,FALSE)</f>
        <v>0</v>
      </c>
      <c r="P134" s="85">
        <f>VLOOKUP(N92,'POINTS SCORE'!$B$37:$AK$78,36,FALSE)</f>
        <v>0</v>
      </c>
      <c r="Q134" s="88" t="s">
        <v>64</v>
      </c>
      <c r="S134" s="85">
        <f>VLOOKUP(R92,'POINTS SCORE'!$B$8:$AK$37,36,FALSE)</f>
        <v>0</v>
      </c>
      <c r="T134" s="85">
        <f>VLOOKUP(R92,'POINTS SCORE'!$B$37:$AK$78,36,FALSE)</f>
        <v>0</v>
      </c>
      <c r="U134" s="88" t="s">
        <v>64</v>
      </c>
      <c r="W134" s="85" t="e">
        <f>VLOOKUP(V92,'POINTS SCORE'!$B$8:$AK$37,36,FALSE)</f>
        <v>#N/A</v>
      </c>
      <c r="X134" s="89"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35E3F844-FB65-4BB9-A934-259CC335ED7F}">
    <sortState xmlns:xlrd2="http://schemas.microsoft.com/office/spreadsheetml/2017/richdata2" ref="A6:J29">
      <sortCondition descending="1" ref="D5:D84"/>
    </sortState>
  </autoFilter>
  <sortState xmlns:xlrd2="http://schemas.microsoft.com/office/spreadsheetml/2017/richdata2" ref="A6:D16">
    <sortCondition descending="1" ref="D6:D16"/>
    <sortCondition descending="1" ref="C6:C16"/>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5"/>
  <sheetViews>
    <sheetView workbookViewId="0">
      <selection activeCell="B2" sqref="B2:D2"/>
    </sheetView>
  </sheetViews>
  <sheetFormatPr defaultColWidth="8.85546875" defaultRowHeight="12.75"/>
  <cols>
    <col min="1" max="1" width="15.42578125" style="85" bestFit="1" customWidth="1"/>
    <col min="2" max="2" width="23.140625" style="85" customWidth="1"/>
    <col min="3" max="3" width="19.42578125" style="85" bestFit="1" customWidth="1"/>
    <col min="4" max="4" width="24.85546875" style="85" bestFit="1" customWidth="1"/>
    <col min="5" max="5" width="19.140625" style="155" customWidth="1"/>
    <col min="6" max="6" width="19.140625" style="85" customWidth="1"/>
    <col min="7" max="7" width="21.42578125" style="85" customWidth="1"/>
    <col min="8" max="10" width="19.140625" style="85" customWidth="1"/>
    <col min="11" max="11" width="20" style="85" customWidth="1"/>
    <col min="12" max="13" width="24.140625" style="85" bestFit="1" customWidth="1"/>
    <col min="14" max="14" width="19.140625" style="85" customWidth="1"/>
    <col min="15" max="15" width="16" style="85" bestFit="1" customWidth="1"/>
    <col min="16" max="44" width="12.5703125" style="85" customWidth="1"/>
    <col min="45" max="16384" width="8.85546875" style="85"/>
  </cols>
  <sheetData>
    <row r="1" spans="1:11" ht="15" customHeight="1"/>
    <row r="2" spans="1:11" s="90" customFormat="1" ht="15" customHeight="1">
      <c r="A2" s="177" t="s">
        <v>6</v>
      </c>
      <c r="B2" s="207" t="s">
        <v>55</v>
      </c>
      <c r="C2" s="207"/>
      <c r="D2" s="207"/>
      <c r="E2" s="219"/>
      <c r="F2" s="219"/>
    </row>
    <row r="3" spans="1:11" ht="15" customHeight="1"/>
    <row r="4" spans="1:11" ht="15" customHeight="1"/>
    <row r="5" spans="1:11" s="90" customFormat="1" ht="15" customHeight="1">
      <c r="A5" s="66" t="s">
        <v>9</v>
      </c>
      <c r="B5" s="66" t="s">
        <v>8</v>
      </c>
      <c r="C5" s="66" t="s">
        <v>5</v>
      </c>
      <c r="D5" s="93" t="s">
        <v>10</v>
      </c>
      <c r="E5" s="156" t="s">
        <v>65</v>
      </c>
      <c r="F5" s="157" t="s">
        <v>66</v>
      </c>
      <c r="G5" s="158" t="s">
        <v>45</v>
      </c>
      <c r="H5" s="93" t="s">
        <v>67</v>
      </c>
      <c r="I5" s="159" t="s">
        <v>68</v>
      </c>
      <c r="J5" s="112" t="s">
        <v>185</v>
      </c>
      <c r="K5" s="85"/>
    </row>
    <row r="6" spans="1:11" ht="15" customHeight="1">
      <c r="A6" s="152" t="str">
        <f>Novice!A6</f>
        <v>Yes</v>
      </c>
      <c r="B6" s="84" t="str">
        <f>Novice!B6</f>
        <v>Kody Jenkins</v>
      </c>
      <c r="C6" s="84">
        <f t="shared" ref="C6:C37" si="0">SUM(E6:K6)</f>
        <v>198</v>
      </c>
      <c r="D6" s="125">
        <f t="shared" ref="D6:D37" si="1">SUM(E6:J6)-MIN(E6:I6)</f>
        <v>159</v>
      </c>
      <c r="E6" s="77">
        <f>IFERROR(VLOOKUP(B6,Novice!$B$93:$D$134,3,FALSE),0)</f>
        <v>39</v>
      </c>
      <c r="F6" s="77">
        <f>IFERROR(VLOOKUP(B6,Novice!$F$93:$H$134,3,FALSE),0)</f>
        <v>40</v>
      </c>
      <c r="G6" s="77">
        <f>IFERROR(VLOOKUP(B6,Novice!$J$93:$L$134,3,FALSE),0)</f>
        <v>39</v>
      </c>
      <c r="H6" s="77">
        <f>IFERROR(VLOOKUP(B6,Novice!$N$93:$P$134,3,FALSE),0)</f>
        <v>40</v>
      </c>
      <c r="I6" s="126">
        <f>IFERROR(VLOOKUP(B6,Novice!$R$93:$T$134,3,FALSE),0)</f>
        <v>40</v>
      </c>
      <c r="J6" s="169">
        <f>IFERROR(VLOOKUP(B6,Novice!$V$93:$X$134,3,FALSE),0)</f>
        <v>0</v>
      </c>
    </row>
    <row r="7" spans="1:11" ht="15" customHeight="1">
      <c r="A7" s="152" t="str">
        <f>Rookies!A6</f>
        <v>No</v>
      </c>
      <c r="B7" s="84" t="str">
        <f>Rookies!B6</f>
        <v>Zain Shmeissem</v>
      </c>
      <c r="C7" s="84">
        <f t="shared" si="0"/>
        <v>157</v>
      </c>
      <c r="D7" s="125">
        <f t="shared" si="1"/>
        <v>157</v>
      </c>
      <c r="E7" s="77">
        <f>IFERROR(VLOOKUP(B7,Rookies!$B$93:$D$134,3,FALSE),0)</f>
        <v>0</v>
      </c>
      <c r="F7" s="77">
        <f>IFERROR(VLOOKUP(B7,Rookies!$F$93:$H$134,3,FALSE),0)</f>
        <v>40</v>
      </c>
      <c r="G7" s="77">
        <f>IFERROR(VLOOKUP(B7,Rookies!$J$93:$L$134,3,FALSE),0)</f>
        <v>40</v>
      </c>
      <c r="H7" s="77">
        <f>IFERROR(VLOOKUP(B7,Rookies!$N$93:$P$134,3,FALSE),0)</f>
        <v>37</v>
      </c>
      <c r="I7" s="126">
        <f>IFERROR(VLOOKUP(B7,Rookies!$R$93:$T$134,3,FALSE),0)</f>
        <v>40</v>
      </c>
      <c r="J7" s="126">
        <f>IFERROR(VLOOKUP(B7,Rookies!$V$93:$X$134,3,FALSE),0)</f>
        <v>0</v>
      </c>
    </row>
    <row r="8" spans="1:11" ht="15" customHeight="1">
      <c r="A8" s="152" t="str">
        <f>Novice!A8</f>
        <v>Yes</v>
      </c>
      <c r="B8" s="84" t="str">
        <f>Novice!B8</f>
        <v>Nate Robinson</v>
      </c>
      <c r="C8" s="84">
        <f t="shared" si="0"/>
        <v>150</v>
      </c>
      <c r="D8" s="125">
        <f t="shared" si="1"/>
        <v>150</v>
      </c>
      <c r="E8" s="77">
        <f>IFERROR(VLOOKUP(B8,Novice!$B$93:$D$134,3,FALSE),0)</f>
        <v>0</v>
      </c>
      <c r="F8" s="77">
        <f>IFERROR(VLOOKUP(B8,Novice!$F$93:$H$134,3,FALSE),0)</f>
        <v>38</v>
      </c>
      <c r="G8" s="77">
        <f>IFERROR(VLOOKUP(B8,Novice!$J$93:$L$134,3,FALSE),0)</f>
        <v>38</v>
      </c>
      <c r="H8" s="77">
        <f>IFERROR(VLOOKUP(B8,Novice!$N$93:$P$134,3,FALSE),0)</f>
        <v>36</v>
      </c>
      <c r="I8" s="126">
        <f>IFERROR(VLOOKUP(B8,Novice!$R$93:$T$134,3,FALSE),0)</f>
        <v>38</v>
      </c>
      <c r="J8" s="169">
        <f>IFERROR(VLOOKUP(B8,Novice!$V$93:$X$134,3,FALSE),0)</f>
        <v>0</v>
      </c>
    </row>
    <row r="9" spans="1:11" ht="15" customHeight="1">
      <c r="A9" s="152" t="str">
        <f>Novice!A7</f>
        <v>No</v>
      </c>
      <c r="B9" s="84" t="str">
        <f>Novice!B7</f>
        <v>Chayse Attard</v>
      </c>
      <c r="C9" s="84">
        <f t="shared" si="0"/>
        <v>164</v>
      </c>
      <c r="D9" s="125">
        <f t="shared" si="1"/>
        <v>150</v>
      </c>
      <c r="E9" s="77">
        <f>IFERROR(VLOOKUP(B9,Novice!$B$93:$D$134,3,FALSE),0)</f>
        <v>40</v>
      </c>
      <c r="F9" s="77">
        <f>IFERROR(VLOOKUP(B9,Novice!$F$93:$H$134,3,FALSE),0)</f>
        <v>34</v>
      </c>
      <c r="G9" s="77">
        <f>IFERROR(VLOOKUP(B9,Novice!$J$93:$L$134,3,FALSE),0)</f>
        <v>14</v>
      </c>
      <c r="H9" s="77">
        <f>IFERROR(VLOOKUP(B9,Novice!$N$93:$P$134,3,FALSE),0)</f>
        <v>37</v>
      </c>
      <c r="I9" s="126">
        <f>IFERROR(VLOOKUP(B9,Novice!$R$93:$T$134,3,FALSE),0)</f>
        <v>39</v>
      </c>
      <c r="J9" s="126">
        <f>IFERROR(VLOOKUP(B9,Novice!$V$93:$X$134,3,FALSE),0)</f>
        <v>0</v>
      </c>
    </row>
    <row r="10" spans="1:11" ht="15" customHeight="1">
      <c r="A10" s="152" t="str">
        <f>Rookies!A7</f>
        <v>No</v>
      </c>
      <c r="B10" s="84" t="str">
        <f>Rookies!B7</f>
        <v>Cooper House</v>
      </c>
      <c r="C10" s="84">
        <f t="shared" si="0"/>
        <v>161</v>
      </c>
      <c r="D10" s="125">
        <f t="shared" si="1"/>
        <v>147</v>
      </c>
      <c r="E10" s="77">
        <f>IFERROR(VLOOKUP(B10,Rookies!$B$93:$D$134,3,FALSE),0)</f>
        <v>14</v>
      </c>
      <c r="F10" s="77">
        <f>IFERROR(VLOOKUP(B10,Rookies!$F$93:$H$134,3,FALSE),0)</f>
        <v>37</v>
      </c>
      <c r="G10" s="77">
        <f>IFERROR(VLOOKUP(B10,Rookies!$J$93:$L$134,3,FALSE),0)</f>
        <v>36</v>
      </c>
      <c r="H10" s="77">
        <f>IFERROR(VLOOKUP(B10,Rookies!$N$93:$P$134,3,FALSE),0)</f>
        <v>35</v>
      </c>
      <c r="I10" s="126">
        <f>IFERROR(VLOOKUP(B10,Rookies!$R$93:$T$134,3,FALSE),0)</f>
        <v>39</v>
      </c>
      <c r="J10" s="169">
        <f>IFERROR(VLOOKUP(B10,Rookies!$V$93:$X$134,3,FALSE),0)</f>
        <v>0</v>
      </c>
    </row>
    <row r="11" spans="1:11" ht="15" customHeight="1">
      <c r="A11" s="152" t="str">
        <f>Novice!A9</f>
        <v>No</v>
      </c>
      <c r="B11" s="84" t="str">
        <f>Novice!B9</f>
        <v>Lukas Oliver</v>
      </c>
      <c r="C11" s="84">
        <f t="shared" si="0"/>
        <v>143</v>
      </c>
      <c r="D11" s="125">
        <f t="shared" si="1"/>
        <v>143</v>
      </c>
      <c r="E11" s="77">
        <f>IFERROR(VLOOKUP(B11,Novice!$B$93:$D$134,3,FALSE),0)</f>
        <v>36</v>
      </c>
      <c r="F11" s="77">
        <f>IFERROR(VLOOKUP(B11,Novice!$F$93:$H$134,3,FALSE),0)</f>
        <v>36</v>
      </c>
      <c r="G11" s="77">
        <f>IFERROR(VLOOKUP(B11,Novice!$J$93:$L$134,3,FALSE),0)</f>
        <v>0</v>
      </c>
      <c r="H11" s="77">
        <f>IFERROR(VLOOKUP(B11,Novice!$N$93:$P$134,3,FALSE),0)</f>
        <v>34</v>
      </c>
      <c r="I11" s="126">
        <f>IFERROR(VLOOKUP(B11,Novice!$R$93:$T$134,3,FALSE),0)</f>
        <v>37</v>
      </c>
      <c r="J11" s="169">
        <f>IFERROR(VLOOKUP(B11,Novice!$V$93:$X$134,3,FALSE),0)</f>
        <v>0</v>
      </c>
    </row>
    <row r="12" spans="1:11" ht="15" customHeight="1">
      <c r="A12" s="152" t="s">
        <v>1056</v>
      </c>
      <c r="B12" s="84" t="s">
        <v>1030</v>
      </c>
      <c r="C12" s="84">
        <f t="shared" si="0"/>
        <v>164</v>
      </c>
      <c r="D12" s="125">
        <f t="shared" si="1"/>
        <v>137</v>
      </c>
      <c r="E12" s="77">
        <v>32</v>
      </c>
      <c r="F12" s="77">
        <v>35</v>
      </c>
      <c r="G12" s="77">
        <v>34</v>
      </c>
      <c r="H12" s="77">
        <v>27</v>
      </c>
      <c r="I12" s="126">
        <v>36</v>
      </c>
      <c r="J12" s="169">
        <v>0</v>
      </c>
    </row>
    <row r="13" spans="1:11" ht="15" customHeight="1">
      <c r="A13" s="152" t="str">
        <f>Rookies!A9</f>
        <v>No</v>
      </c>
      <c r="B13" s="84" t="str">
        <f>Rookies!B9</f>
        <v>Harrison Stace</v>
      </c>
      <c r="C13" s="84">
        <f t="shared" si="0"/>
        <v>162</v>
      </c>
      <c r="D13" s="125">
        <f t="shared" si="1"/>
        <v>134</v>
      </c>
      <c r="E13" s="77">
        <f>IFERROR(VLOOKUP(B13,Rookies!$B$93:$D$134,3,FALSE),0)</f>
        <v>38</v>
      </c>
      <c r="F13" s="77">
        <f>IFERROR(VLOOKUP(B13,Rookies!$F$93:$H$134,3,FALSE),0)</f>
        <v>32</v>
      </c>
      <c r="G13" s="77">
        <f>IFERROR(VLOOKUP(B13,Rookies!$J$93:$L$134,3,FALSE),0)</f>
        <v>32</v>
      </c>
      <c r="H13" s="77">
        <f>IFERROR(VLOOKUP(B13,Rookies!$N$93:$P$134,3,FALSE),0)</f>
        <v>28</v>
      </c>
      <c r="I13" s="126">
        <f>IFERROR(VLOOKUP(B13,Rookies!$R$93:$T$134,3,FALSE),0)</f>
        <v>32</v>
      </c>
      <c r="J13" s="169">
        <f>IFERROR(VLOOKUP(B13,Rookies!$V$93:$X$134,3,FALSE),0)</f>
        <v>0</v>
      </c>
    </row>
    <row r="14" spans="1:11" ht="15" customHeight="1">
      <c r="A14" s="152" t="str">
        <f>Novice!A11</f>
        <v>No</v>
      </c>
      <c r="B14" s="84" t="str">
        <f>Novice!B11</f>
        <v>Veyron Yuen</v>
      </c>
      <c r="C14" s="84">
        <f t="shared" si="0"/>
        <v>161</v>
      </c>
      <c r="D14" s="125">
        <f t="shared" si="1"/>
        <v>130</v>
      </c>
      <c r="E14" s="77">
        <f>IFERROR(VLOOKUP(B14,Novice!$B$93:$D$134,3,FALSE),0)</f>
        <v>33</v>
      </c>
      <c r="F14" s="77">
        <f>IFERROR(VLOOKUP(B14,Novice!$F$93:$H$134,3,FALSE),0)</f>
        <v>32</v>
      </c>
      <c r="G14" s="77">
        <f>IFERROR(VLOOKUP(B14,Novice!$J$93:$L$134,3,FALSE),0)</f>
        <v>31</v>
      </c>
      <c r="H14" s="77">
        <f>IFERROR(VLOOKUP(B14,Novice!$N$93:$P$134,3,FALSE),0)</f>
        <v>32</v>
      </c>
      <c r="I14" s="126">
        <f>IFERROR(VLOOKUP(B14,Novice!$R$93:$T$134,3,FALSE),0)</f>
        <v>33</v>
      </c>
      <c r="J14" s="169">
        <f>IFERROR(VLOOKUP(B14,Novice!$V$93:$X$134,3,FALSE),0)</f>
        <v>0</v>
      </c>
    </row>
    <row r="15" spans="1:11" ht="15" customHeight="1">
      <c r="A15" s="152" t="str">
        <f>Rookies!A8</f>
        <v>No</v>
      </c>
      <c r="B15" s="84" t="str">
        <f>Rookies!B8</f>
        <v>Lewis Gotch</v>
      </c>
      <c r="C15" s="84">
        <f t="shared" si="0"/>
        <v>143</v>
      </c>
      <c r="D15" s="125">
        <f t="shared" si="1"/>
        <v>129</v>
      </c>
      <c r="E15" s="77">
        <f>IFERROR(VLOOKUP(B15,Rookies!$B$93:$D$134,3,FALSE),0)</f>
        <v>14</v>
      </c>
      <c r="F15" s="77">
        <f>IFERROR(VLOOKUP(B15,Rookies!$F$93:$H$134,3,FALSE),0)</f>
        <v>39</v>
      </c>
      <c r="G15" s="77">
        <f>IFERROR(VLOOKUP(B15,Rookies!$J$93:$L$134,3,FALSE),0)</f>
        <v>14</v>
      </c>
      <c r="H15" s="77">
        <f>IFERROR(VLOOKUP(B15,Rookies!$N$93:$P$134,3,FALSE),0)</f>
        <v>38</v>
      </c>
      <c r="I15" s="126">
        <f>IFERROR(VLOOKUP(B15,Rookies!$R$93:$T$134,3,FALSE),0)</f>
        <v>38</v>
      </c>
      <c r="J15" s="169">
        <f>IFERROR(VLOOKUP(B15,Rookies!$V$93:$X$134,3,FALSE),0)</f>
        <v>0</v>
      </c>
    </row>
    <row r="16" spans="1:11" ht="15" hidden="1" customHeight="1">
      <c r="A16" s="152" t="str">
        <f>Novice!A13</f>
        <v>Yes</v>
      </c>
      <c r="B16" s="84" t="str">
        <f>Novice!B13</f>
        <v>Oliver Cole</v>
      </c>
      <c r="C16" s="84">
        <f t="shared" si="0"/>
        <v>101</v>
      </c>
      <c r="D16" s="125">
        <f t="shared" si="1"/>
        <v>101</v>
      </c>
      <c r="E16" s="77">
        <f>IFERROR(VLOOKUP(B16,Novice!$B$93:$D$134,3,FALSE),0)</f>
        <v>32</v>
      </c>
      <c r="F16" s="77">
        <f>IFERROR(VLOOKUP(B16,Novice!$F$93:$H$134,3,FALSE),0)</f>
        <v>35</v>
      </c>
      <c r="G16" s="77">
        <f>IFERROR(VLOOKUP(B16,Novice!$J$93:$L$134,3,FALSE),0)</f>
        <v>34</v>
      </c>
      <c r="H16" s="77">
        <f>IFERROR(VLOOKUP(B16,Novice!$N$93:$P$134,3,FALSE),0)</f>
        <v>0</v>
      </c>
      <c r="I16" s="126">
        <f>IFERROR(VLOOKUP(B16,Novice!$R$93:$T$134,3,FALSE),0)</f>
        <v>0</v>
      </c>
      <c r="J16" s="169">
        <f>IFERROR(VLOOKUP(B16,Novice!$V$93:$X$134,3,FALSE),0)</f>
        <v>0</v>
      </c>
    </row>
    <row r="17" spans="1:10" ht="15" hidden="1" customHeight="1">
      <c r="A17" s="152" t="str">
        <f>Rookies!A14</f>
        <v>Yes</v>
      </c>
      <c r="B17" s="84" t="str">
        <f>Rookies!B14</f>
        <v>Oliver Cole</v>
      </c>
      <c r="C17" s="84">
        <f t="shared" si="0"/>
        <v>63</v>
      </c>
      <c r="D17" s="125">
        <f t="shared" si="1"/>
        <v>63</v>
      </c>
      <c r="E17" s="77">
        <f>IFERROR(VLOOKUP(B17,Rookies!$B$93:$D$134,3,FALSE),0)</f>
        <v>0</v>
      </c>
      <c r="F17" s="77">
        <f>IFERROR(VLOOKUP(B17,Rookies!$F$93:$H$134,3,FALSE),0)</f>
        <v>0</v>
      </c>
      <c r="G17" s="77">
        <f>IFERROR(VLOOKUP(B17,Rookies!$J$93:$L$134,3,FALSE),0)</f>
        <v>0</v>
      </c>
      <c r="H17" s="77">
        <f>IFERROR(VLOOKUP(B17,Rookies!$N$93:$P$134,3,FALSE),0)</f>
        <v>27</v>
      </c>
      <c r="I17" s="126">
        <f>IFERROR(VLOOKUP(B17,Rookies!$R$93:$T$134,3,FALSE),0)</f>
        <v>36</v>
      </c>
      <c r="J17" s="169">
        <f>IFERROR(VLOOKUP(B17,Rookies!$V$93:$X$134,3,FALSE),0)</f>
        <v>0</v>
      </c>
    </row>
    <row r="18" spans="1:10" ht="15" customHeight="1">
      <c r="A18" s="152" t="str">
        <f>Rookies!A11</f>
        <v>Yes</v>
      </c>
      <c r="B18" s="84" t="str">
        <f>Rookies!B11</f>
        <v>Max Goodman</v>
      </c>
      <c r="C18" s="84">
        <f t="shared" si="0"/>
        <v>123</v>
      </c>
      <c r="D18" s="125">
        <f t="shared" si="1"/>
        <v>123</v>
      </c>
      <c r="E18" s="77">
        <f>IFERROR(VLOOKUP(B18,Rookies!$B$93:$D$134,3,FALSE),0)</f>
        <v>33</v>
      </c>
      <c r="F18" s="77">
        <f>IFERROR(VLOOKUP(B18,Rookies!$F$93:$H$134,3,FALSE),0)</f>
        <v>30</v>
      </c>
      <c r="G18" s="77">
        <f>IFERROR(VLOOKUP(B18,Rookies!$J$93:$L$134,3,FALSE),0)</f>
        <v>33</v>
      </c>
      <c r="H18" s="77">
        <f>IFERROR(VLOOKUP(B18,Rookies!$N$93:$P$134,3,FALSE),0)</f>
        <v>0</v>
      </c>
      <c r="I18" s="126">
        <f>IFERROR(VLOOKUP(B18,Rookies!$R$93:$T$134,3,FALSE),0)</f>
        <v>27</v>
      </c>
      <c r="J18" s="169">
        <f>IFERROR(VLOOKUP(B18,Rookies!$V$93:$X$134,3,FALSE),0)</f>
        <v>0</v>
      </c>
    </row>
    <row r="19" spans="1:10" ht="15" customHeight="1">
      <c r="A19" s="152" t="str">
        <f>Rookies!A10</f>
        <v>No</v>
      </c>
      <c r="B19" s="84" t="str">
        <f>Rookies!B10</f>
        <v>Max Nader</v>
      </c>
      <c r="C19" s="84">
        <f t="shared" si="0"/>
        <v>112</v>
      </c>
      <c r="D19" s="125">
        <f t="shared" si="1"/>
        <v>112</v>
      </c>
      <c r="E19" s="77">
        <f>IFERROR(VLOOKUP(B19,Rookies!$B$93:$D$134,3,FALSE),0)</f>
        <v>0</v>
      </c>
      <c r="F19" s="77">
        <f>IFERROR(VLOOKUP(B19,Rookies!$F$93:$H$134,3,FALSE),0)</f>
        <v>38</v>
      </c>
      <c r="G19" s="77">
        <f>IFERROR(VLOOKUP(B19,Rookies!$J$93:$L$134,3,FALSE),0)</f>
        <v>38</v>
      </c>
      <c r="H19" s="77">
        <f>IFERROR(VLOOKUP(B19,Rookies!$N$93:$P$134,3,FALSE),0)</f>
        <v>36</v>
      </c>
      <c r="I19" s="126">
        <f>IFERROR(VLOOKUP(B19,Rookies!$R$93:$T$134,3,FALSE),0)</f>
        <v>0</v>
      </c>
      <c r="J19" s="169">
        <f>IFERROR(VLOOKUP(B19,Rookies!$V$93:$X$134,3,FALSE),0)</f>
        <v>0</v>
      </c>
    </row>
    <row r="20" spans="1:10" ht="15" customHeight="1">
      <c r="A20" s="152" t="str">
        <f>Novice!A10</f>
        <v>No</v>
      </c>
      <c r="B20" s="84" t="str">
        <f>Novice!B10</f>
        <v>Rodney Bellbowen</v>
      </c>
      <c r="C20" s="84">
        <f t="shared" si="0"/>
        <v>111</v>
      </c>
      <c r="D20" s="125">
        <f t="shared" si="1"/>
        <v>111</v>
      </c>
      <c r="E20" s="77">
        <f>IFERROR(VLOOKUP(B20,Novice!$B$93:$D$134,3,FALSE),0)</f>
        <v>37</v>
      </c>
      <c r="F20" s="77">
        <f>IFERROR(VLOOKUP(B20,Novice!$F$93:$H$134,3,FALSE),0)</f>
        <v>37</v>
      </c>
      <c r="G20" s="77">
        <f>IFERROR(VLOOKUP(B20,Novice!$J$93:$L$134,3,FALSE),0)</f>
        <v>37</v>
      </c>
      <c r="H20" s="77">
        <f>IFERROR(VLOOKUP(B20,Novice!$N$93:$P$134,3,FALSE),0)</f>
        <v>0</v>
      </c>
      <c r="I20" s="126">
        <f>IFERROR(VLOOKUP(B20,Novice!$R$93:$T$134,3,FALSE),0)</f>
        <v>0</v>
      </c>
      <c r="J20" s="169">
        <f>IFERROR(VLOOKUP(B20,Novice!$V$93:$X$134,3,FALSE),0)</f>
        <v>0</v>
      </c>
    </row>
    <row r="21" spans="1:10" ht="15" customHeight="1">
      <c r="A21" s="152" t="str">
        <f>Rookies!A12</f>
        <v>Yes</v>
      </c>
      <c r="B21" s="84" t="str">
        <f>Rookies!B12</f>
        <v>Heath Robinson</v>
      </c>
      <c r="C21" s="84">
        <f t="shared" si="0"/>
        <v>107</v>
      </c>
      <c r="D21" s="125">
        <f t="shared" si="1"/>
        <v>107</v>
      </c>
      <c r="E21" s="77">
        <f>IFERROR(VLOOKUP(B21,Rookies!$B$93:$D$134,3,FALSE),0)</f>
        <v>0</v>
      </c>
      <c r="F21" s="77">
        <f>IFERROR(VLOOKUP(B21,Rookies!$F$93:$H$134,3,FALSE),0)</f>
        <v>33</v>
      </c>
      <c r="G21" s="77">
        <f>IFERROR(VLOOKUP(B21,Rookies!$J$93:$L$134,3,FALSE),0)</f>
        <v>14</v>
      </c>
      <c r="H21" s="77">
        <f>IFERROR(VLOOKUP(B21,Rookies!$N$93:$P$134,3,FALSE),0)</f>
        <v>31</v>
      </c>
      <c r="I21" s="126">
        <f>IFERROR(VLOOKUP(B21,Rookies!$R$93:$T$134,3,FALSE),0)</f>
        <v>29</v>
      </c>
      <c r="J21" s="169">
        <f>IFERROR(VLOOKUP(B21,Rookies!$V$93:$X$134,3,FALSE),0)</f>
        <v>0</v>
      </c>
    </row>
    <row r="22" spans="1:10" ht="15" customHeight="1">
      <c r="A22" s="152" t="str">
        <f>Novice!A14</f>
        <v>No</v>
      </c>
      <c r="B22" s="84" t="str">
        <f>Novice!B14</f>
        <v>Harrison Miles</v>
      </c>
      <c r="C22" s="84">
        <f t="shared" si="0"/>
        <v>82</v>
      </c>
      <c r="D22" s="125">
        <f t="shared" si="1"/>
        <v>82</v>
      </c>
      <c r="E22" s="77">
        <f>IFERROR(VLOOKUP(B22,Novice!$B$93:$D$134,3,FALSE),0)</f>
        <v>35</v>
      </c>
      <c r="F22" s="77">
        <f>IFERROR(VLOOKUP(B22,Novice!$F$93:$H$134,3,FALSE),0)</f>
        <v>14</v>
      </c>
      <c r="G22" s="77">
        <f>IFERROR(VLOOKUP(B22,Novice!$J$93:$L$134,3,FALSE),0)</f>
        <v>33</v>
      </c>
      <c r="H22" s="77">
        <f>IFERROR(VLOOKUP(B22,Novice!$N$93:$P$134,3,FALSE),0)</f>
        <v>0</v>
      </c>
      <c r="I22" s="126">
        <f>IFERROR(VLOOKUP(B22,Novice!$R$93:$T$134,3,FALSE),0)</f>
        <v>0</v>
      </c>
      <c r="J22" s="169">
        <f>IFERROR(VLOOKUP(B22,Novice!$V$93:$X$134,3,FALSE),0)</f>
        <v>0</v>
      </c>
    </row>
    <row r="23" spans="1:10" ht="15" customHeight="1">
      <c r="A23" s="152" t="str">
        <f>Novice!A12</f>
        <v>No</v>
      </c>
      <c r="B23" s="84" t="str">
        <f>Novice!B12</f>
        <v>Jacob Molloy</v>
      </c>
      <c r="C23" s="84">
        <f t="shared" si="0"/>
        <v>77</v>
      </c>
      <c r="D23" s="125">
        <f t="shared" si="1"/>
        <v>77</v>
      </c>
      <c r="E23" s="77">
        <f>IFERROR(VLOOKUP(B23,Novice!$B$93:$D$134,3,FALSE),0)</f>
        <v>38</v>
      </c>
      <c r="F23" s="77">
        <f>IFERROR(VLOOKUP(B23,Novice!$F$93:$H$134,3,FALSE),0)</f>
        <v>39</v>
      </c>
      <c r="G23" s="77">
        <f>IFERROR(VLOOKUP(B23,Novice!$J$93:$L$134,3,FALSE),0)</f>
        <v>0</v>
      </c>
      <c r="H23" s="77">
        <f>IFERROR(VLOOKUP(B23,Novice!$N$93:$P$134,3,FALSE),0)</f>
        <v>0</v>
      </c>
      <c r="I23" s="126">
        <f>IFERROR(VLOOKUP(B23,Novice!$R$93:$T$134,3,FALSE),0)</f>
        <v>0</v>
      </c>
      <c r="J23" s="169">
        <f>IFERROR(VLOOKUP(B23,Novice!$V$93:$X$134,3,FALSE),0)</f>
        <v>0</v>
      </c>
    </row>
    <row r="24" spans="1:10" ht="15" customHeight="1">
      <c r="A24" s="152" t="str">
        <f>Rookies!A16</f>
        <v>No</v>
      </c>
      <c r="B24" s="84" t="str">
        <f>Rookies!B16</f>
        <v>Taitum Smith</v>
      </c>
      <c r="C24" s="84">
        <f t="shared" si="0"/>
        <v>68</v>
      </c>
      <c r="D24" s="125">
        <f t="shared" si="1"/>
        <v>68</v>
      </c>
      <c r="E24" s="77">
        <f>IFERROR(VLOOKUP(B24,Rookies!$B$93:$D$134,3,FALSE),0)</f>
        <v>37</v>
      </c>
      <c r="F24" s="77">
        <f>IFERROR(VLOOKUP(B24,Rookies!$F$93:$H$134,3,FALSE),0)</f>
        <v>31</v>
      </c>
      <c r="G24" s="77">
        <f>IFERROR(VLOOKUP(B24,Rookies!$J$93:$L$134,3,FALSE),0)</f>
        <v>0</v>
      </c>
      <c r="H24" s="77">
        <f>IFERROR(VLOOKUP(B24,Rookies!$N$93:$P$134,3,FALSE),0)</f>
        <v>0</v>
      </c>
      <c r="I24" s="126">
        <f>IFERROR(VLOOKUP(B24,Rookies!$R$93:$T$134,3,FALSE),0)</f>
        <v>0</v>
      </c>
      <c r="J24" s="169">
        <f>IFERROR(VLOOKUP(B24,Rookies!$V$93:$X$134,3,FALSE),0)</f>
        <v>0</v>
      </c>
    </row>
    <row r="25" spans="1:10" ht="15" customHeight="1">
      <c r="A25" s="152" t="str">
        <f>Rookies!A13</f>
        <v>No</v>
      </c>
      <c r="B25" s="84" t="str">
        <f>Rookies!B13</f>
        <v>James Brett</v>
      </c>
      <c r="C25" s="84">
        <f t="shared" si="0"/>
        <v>66</v>
      </c>
      <c r="D25" s="125">
        <f t="shared" si="1"/>
        <v>66</v>
      </c>
      <c r="E25" s="77">
        <f>IFERROR(VLOOKUP(B25,Rookies!$B$93:$D$134,3,FALSE),0)</f>
        <v>0</v>
      </c>
      <c r="F25" s="77">
        <f>IFERROR(VLOOKUP(B25,Rookies!$F$93:$H$134,3,FALSE),0)</f>
        <v>14</v>
      </c>
      <c r="G25" s="77">
        <f>IFERROR(VLOOKUP(B25,Rookies!$J$93:$L$134,3,FALSE),0)</f>
        <v>27</v>
      </c>
      <c r="H25" s="77">
        <f>IFERROR(VLOOKUP(B25,Rookies!$N$93:$P$134,3,FALSE),0)</f>
        <v>25</v>
      </c>
      <c r="I25" s="126">
        <f>IFERROR(VLOOKUP(B25,Rookies!$R$93:$T$134,3,FALSE),0)</f>
        <v>0</v>
      </c>
      <c r="J25" s="169">
        <f>IFERROR(VLOOKUP(B25,Rookies!$V$93:$X$134,3,FALSE),0)</f>
        <v>0</v>
      </c>
    </row>
    <row r="26" spans="1:10" ht="15" customHeight="1">
      <c r="A26" s="152" t="str">
        <f>Rookies!A15</f>
        <v>No</v>
      </c>
      <c r="B26" s="84" t="str">
        <f>Rookies!B15</f>
        <v>Stanley Drooger</v>
      </c>
      <c r="C26" s="84">
        <f t="shared" si="0"/>
        <v>63</v>
      </c>
      <c r="D26" s="125">
        <f t="shared" si="1"/>
        <v>63</v>
      </c>
      <c r="E26" s="77">
        <f>IFERROR(VLOOKUP(B26,Rookies!$B$93:$D$134,3,FALSE),0)</f>
        <v>0</v>
      </c>
      <c r="F26" s="77">
        <f>IFERROR(VLOOKUP(B26,Rookies!$F$93:$H$134,3,FALSE),0)</f>
        <v>0</v>
      </c>
      <c r="G26" s="77">
        <f>IFERROR(VLOOKUP(B26,Rookies!$J$93:$L$134,3,FALSE),0)</f>
        <v>0</v>
      </c>
      <c r="H26" s="77">
        <f>IFERROR(VLOOKUP(B26,Rookies!$N$93:$P$134,3,FALSE),0)</f>
        <v>32</v>
      </c>
      <c r="I26" s="126">
        <f>IFERROR(VLOOKUP(B26,Rookies!$R$93:$T$134,3,FALSE),0)</f>
        <v>31</v>
      </c>
      <c r="J26" s="169">
        <f>IFERROR(VLOOKUP(B26,Rookies!$V$93:$X$134,3,FALSE),0)</f>
        <v>0</v>
      </c>
    </row>
    <row r="27" spans="1:10" ht="15" customHeight="1">
      <c r="A27" s="152" t="str">
        <f>Novice!A15</f>
        <v>No</v>
      </c>
      <c r="B27" s="84" t="str">
        <f>Novice!B15</f>
        <v>Keira Grace</v>
      </c>
      <c r="C27" s="84">
        <f t="shared" si="0"/>
        <v>62</v>
      </c>
      <c r="D27" s="125">
        <f t="shared" si="1"/>
        <v>62</v>
      </c>
      <c r="E27" s="77">
        <f>IFERROR(VLOOKUP(B27,Novice!$B$93:$D$134,3,FALSE),0)</f>
        <v>31</v>
      </c>
      <c r="F27" s="77">
        <f>IFERROR(VLOOKUP(B27,Novice!$F$93:$H$134,3,FALSE),0)</f>
        <v>31</v>
      </c>
      <c r="G27" s="77">
        <f>IFERROR(VLOOKUP(B27,Novice!$J$93:$L$134,3,FALSE),0)</f>
        <v>0</v>
      </c>
      <c r="H27" s="77">
        <f>IFERROR(VLOOKUP(B27,Novice!$N$93:$P$134,3,FALSE),0)</f>
        <v>0</v>
      </c>
      <c r="I27" s="126">
        <f>IFERROR(VLOOKUP(B27,Novice!$R$93:$T$134,3,FALSE),0)</f>
        <v>0</v>
      </c>
      <c r="J27" s="169">
        <f>IFERROR(VLOOKUP(B27,Novice!$V$93:$X$134,3,FALSE),0)</f>
        <v>0</v>
      </c>
    </row>
    <row r="28" spans="1:10" ht="15" customHeight="1">
      <c r="A28" s="152" t="str">
        <f>Novice!A16</f>
        <v>No</v>
      </c>
      <c r="B28" s="84" t="str">
        <f>Novice!B16</f>
        <v>Cole Hogan</v>
      </c>
      <c r="C28" s="84">
        <f t="shared" si="0"/>
        <v>60</v>
      </c>
      <c r="D28" s="125">
        <f t="shared" si="1"/>
        <v>60</v>
      </c>
      <c r="E28" s="77">
        <f>IFERROR(VLOOKUP(B28,Novice!$B$93:$D$134,3,FALSE),0)</f>
        <v>30</v>
      </c>
      <c r="F28" s="77">
        <f>IFERROR(VLOOKUP(B28,Novice!$F$93:$H$134,3,FALSE),0)</f>
        <v>30</v>
      </c>
      <c r="G28" s="77">
        <f>IFERROR(VLOOKUP(B28,Novice!$J$93:$L$134,3,FALSE),0)</f>
        <v>0</v>
      </c>
      <c r="H28" s="77">
        <f>IFERROR(VLOOKUP(B28,Novice!$N$93:$P$134,3,FALSE),0)</f>
        <v>0</v>
      </c>
      <c r="I28" s="126">
        <f>IFERROR(VLOOKUP(B28,Novice!$R$93:$T$134,3,FALSE),0)</f>
        <v>0</v>
      </c>
      <c r="J28" s="169">
        <f>IFERROR(VLOOKUP(B28,Novice!$V$93:$X$134,3,FALSE),0)</f>
        <v>0</v>
      </c>
    </row>
    <row r="29" spans="1:10" ht="15" customHeight="1">
      <c r="A29" s="152" t="str">
        <f>Rookies!A18</f>
        <v>No</v>
      </c>
      <c r="B29" s="84" t="str">
        <f>Rookies!B18</f>
        <v>William Morris</v>
      </c>
      <c r="C29" s="84">
        <f t="shared" si="0"/>
        <v>52</v>
      </c>
      <c r="D29" s="125">
        <f t="shared" si="1"/>
        <v>52</v>
      </c>
      <c r="E29" s="77">
        <f>IFERROR(VLOOKUP(B29,Rookies!$B$93:$D$134,3,FALSE),0)</f>
        <v>0</v>
      </c>
      <c r="F29" s="77">
        <f>IFERROR(VLOOKUP(B29,Rookies!$F$93:$H$134,3,FALSE),0)</f>
        <v>0</v>
      </c>
      <c r="G29" s="77">
        <f>IFERROR(VLOOKUP(B29,Rookies!$J$93:$L$134,3,FALSE),0)</f>
        <v>26</v>
      </c>
      <c r="H29" s="77">
        <f>IFERROR(VLOOKUP(B29,Rookies!$N$93:$P$134,3,FALSE),0)</f>
        <v>26</v>
      </c>
      <c r="I29" s="126">
        <f>IFERROR(VLOOKUP(B29,Rookies!$R$93:$T$134,3,FALSE),0)</f>
        <v>0</v>
      </c>
      <c r="J29" s="169">
        <f>IFERROR(VLOOKUP(B29,Rookies!$V$93:$X$134,3,FALSE),0)</f>
        <v>0</v>
      </c>
    </row>
    <row r="30" spans="1:10" ht="15" customHeight="1">
      <c r="A30" s="152" t="str">
        <f>Rookies!A19</f>
        <v>No</v>
      </c>
      <c r="B30" s="84" t="str">
        <f>Rookies!B19</f>
        <v>Amelia Kapp</v>
      </c>
      <c r="C30" s="84">
        <f t="shared" si="0"/>
        <v>50</v>
      </c>
      <c r="D30" s="125">
        <f t="shared" si="1"/>
        <v>50</v>
      </c>
      <c r="E30" s="77">
        <f>IFERROR(VLOOKUP(B30,Rookies!$B$93:$D$134,3,FALSE),0)</f>
        <v>0</v>
      </c>
      <c r="F30" s="77">
        <f>IFERROR(VLOOKUP(B30,Rookies!$F$93:$H$134,3,FALSE),0)</f>
        <v>0</v>
      </c>
      <c r="G30" s="77">
        <f>IFERROR(VLOOKUP(B30,Rookies!$J$93:$L$134,3,FALSE),0)</f>
        <v>25</v>
      </c>
      <c r="H30" s="77">
        <f>IFERROR(VLOOKUP(B30,Rookies!$N$93:$P$134,3,FALSE),0)</f>
        <v>0</v>
      </c>
      <c r="I30" s="126">
        <f>IFERROR(VLOOKUP(B30,Rookies!$R$93:$T$134,3,FALSE),0)</f>
        <v>25</v>
      </c>
      <c r="J30" s="169">
        <f>IFERROR(VLOOKUP(B30,Rookies!$V$93:$X$134,3,FALSE),0)</f>
        <v>0</v>
      </c>
    </row>
    <row r="31" spans="1:10" ht="15" customHeight="1">
      <c r="A31" s="152" t="str">
        <f>Rookies!A17</f>
        <v>Yes</v>
      </c>
      <c r="B31" s="84" t="str">
        <f>Rookies!B17</f>
        <v>Neel Vats</v>
      </c>
      <c r="C31" s="84">
        <f t="shared" si="0"/>
        <v>49</v>
      </c>
      <c r="D31" s="125">
        <f t="shared" si="1"/>
        <v>49</v>
      </c>
      <c r="E31" s="77">
        <f>IFERROR(VLOOKUP(B31,Rookies!$B$93:$D$134,3,FALSE),0)</f>
        <v>0</v>
      </c>
      <c r="F31" s="77">
        <f>IFERROR(VLOOKUP(B31,Rookies!$F$93:$H$134,3,FALSE),0)</f>
        <v>0</v>
      </c>
      <c r="G31" s="77">
        <f>IFERROR(VLOOKUP(B31,Rookies!$J$93:$L$134,3,FALSE),0)</f>
        <v>0</v>
      </c>
      <c r="H31" s="77">
        <f>IFERROR(VLOOKUP(B31,Rookies!$N$93:$P$134,3,FALSE),0)</f>
        <v>14</v>
      </c>
      <c r="I31" s="126">
        <f>IFERROR(VLOOKUP(B31,Rookies!$R$93:$T$134,3,FALSE),0)</f>
        <v>35</v>
      </c>
      <c r="J31" s="169">
        <f>IFERROR(VLOOKUP(B31,Rookies!$V$93:$X$134,3,FALSE),0)</f>
        <v>0</v>
      </c>
    </row>
    <row r="32" spans="1:10" ht="15" customHeight="1">
      <c r="A32" s="152" t="str">
        <f>Rookies!A20</f>
        <v>No</v>
      </c>
      <c r="B32" s="84" t="str">
        <f>Rookies!B20</f>
        <v>Romeo Cavaco</v>
      </c>
      <c r="C32" s="84">
        <f t="shared" si="0"/>
        <v>42</v>
      </c>
      <c r="D32" s="125">
        <f t="shared" si="1"/>
        <v>42</v>
      </c>
      <c r="E32" s="77">
        <f>IFERROR(VLOOKUP(B32,Rookies!$B$93:$D$134,3,FALSE),0)</f>
        <v>0</v>
      </c>
      <c r="F32" s="77">
        <f>IFERROR(VLOOKUP(B32,Rookies!$F$93:$H$134,3,FALSE),0)</f>
        <v>0</v>
      </c>
      <c r="G32" s="77">
        <f>IFERROR(VLOOKUP(B32,Rookies!$J$93:$L$134,3,FALSE),0)</f>
        <v>14</v>
      </c>
      <c r="H32" s="77">
        <f>IFERROR(VLOOKUP(B32,Rookies!$N$93:$P$134,3,FALSE),0)</f>
        <v>0</v>
      </c>
      <c r="I32" s="126">
        <f>IFERROR(VLOOKUP(B32,Rookies!$R$93:$T$134,3,FALSE),0)</f>
        <v>28</v>
      </c>
      <c r="J32" s="169">
        <f>IFERROR(VLOOKUP(B32,Rookies!$V$93:$X$134,3,FALSE),0)</f>
        <v>0</v>
      </c>
    </row>
    <row r="33" spans="1:10" ht="15" customHeight="1">
      <c r="A33" s="152" t="str">
        <f>Rookies!A21</f>
        <v>No</v>
      </c>
      <c r="B33" s="84" t="str">
        <f>Rookies!B21</f>
        <v>Raffi Davis</v>
      </c>
      <c r="C33" s="84">
        <f t="shared" si="0"/>
        <v>34</v>
      </c>
      <c r="D33" s="125">
        <f t="shared" si="1"/>
        <v>34</v>
      </c>
      <c r="E33" s="77">
        <f>IFERROR(VLOOKUP(B33,Rookies!$B$93:$D$134,3,FALSE),0)</f>
        <v>0</v>
      </c>
      <c r="F33" s="77">
        <f>IFERROR(VLOOKUP(B33,Rookies!$F$93:$H$134,3,FALSE),0)</f>
        <v>0</v>
      </c>
      <c r="G33" s="77">
        <f>IFERROR(VLOOKUP(B33,Rookies!$J$93:$L$134,3,FALSE),0)</f>
        <v>0</v>
      </c>
      <c r="H33" s="77">
        <f>IFERROR(VLOOKUP(B33,Rookies!$N$93:$P$134,3,FALSE),0)</f>
        <v>0</v>
      </c>
      <c r="I33" s="126">
        <f>IFERROR(VLOOKUP(B33,Rookies!$R$93:$T$134,3,FALSE),0)</f>
        <v>34</v>
      </c>
      <c r="J33" s="169">
        <f>IFERROR(VLOOKUP(B33,Rookies!$V$93:$X$134,3,FALSE),0)</f>
        <v>0</v>
      </c>
    </row>
    <row r="34" spans="1:10" ht="15" customHeight="1">
      <c r="A34" s="152" t="str">
        <f>Rookies!A24</f>
        <v>No</v>
      </c>
      <c r="B34" s="84" t="str">
        <f>Rookies!B24</f>
        <v>Marcus O'Connor</v>
      </c>
      <c r="C34" s="84">
        <f t="shared" si="0"/>
        <v>32</v>
      </c>
      <c r="D34" s="125">
        <f t="shared" si="1"/>
        <v>32</v>
      </c>
      <c r="E34" s="77">
        <f>IFERROR(VLOOKUP(B34,Rookies!$B$93:$D$134,3,FALSE),0)</f>
        <v>32</v>
      </c>
      <c r="F34" s="77">
        <f>IFERROR(VLOOKUP(B34,Rookies!$F$93:$H$134,3,FALSE),0)</f>
        <v>0</v>
      </c>
      <c r="G34" s="77">
        <f>IFERROR(VLOOKUP(B34,Rookies!$J$93:$L$134,3,FALSE),0)</f>
        <v>0</v>
      </c>
      <c r="H34" s="77">
        <f>IFERROR(VLOOKUP(B34,Rookies!$N$93:$P$134,3,FALSE),0)</f>
        <v>0</v>
      </c>
      <c r="I34" s="126">
        <f>IFERROR(VLOOKUP(B34,Rookies!$R$93:$T$134,3,FALSE),0)</f>
        <v>0</v>
      </c>
      <c r="J34" s="169">
        <f>IFERROR(VLOOKUP(B34,Rookies!$V$93:$X$134,3,FALSE),0)</f>
        <v>0</v>
      </c>
    </row>
    <row r="35" spans="1:10" ht="15" customHeight="1">
      <c r="A35" s="152" t="str">
        <f>Rookies!A22</f>
        <v>No</v>
      </c>
      <c r="B35" s="84" t="str">
        <f>Rookies!B22</f>
        <v>Patrick Catanzariti</v>
      </c>
      <c r="C35" s="84">
        <f t="shared" si="0"/>
        <v>31</v>
      </c>
      <c r="D35" s="125">
        <f t="shared" si="1"/>
        <v>31</v>
      </c>
      <c r="E35" s="77">
        <f>IFERROR(VLOOKUP(B35,Rookies!$B$93:$D$134,3,FALSE),0)</f>
        <v>0</v>
      </c>
      <c r="F35" s="77">
        <f>IFERROR(VLOOKUP(B35,Rookies!$F$93:$H$134,3,FALSE),0)</f>
        <v>0</v>
      </c>
      <c r="G35" s="77">
        <f>IFERROR(VLOOKUP(B35,Rookies!$J$93:$L$134,3,FALSE),0)</f>
        <v>31</v>
      </c>
      <c r="H35" s="77">
        <f>IFERROR(VLOOKUP(B35,Rookies!$N$93:$P$134,3,FALSE),0)</f>
        <v>0</v>
      </c>
      <c r="I35" s="126">
        <f>IFERROR(VLOOKUP(B35,Rookies!$R$93:$T$134,3,FALSE),0)</f>
        <v>0</v>
      </c>
      <c r="J35" s="169">
        <f>IFERROR(VLOOKUP(B35,Rookies!$V$93:$X$134,3,FALSE),0)</f>
        <v>0</v>
      </c>
    </row>
    <row r="36" spans="1:10" ht="15" customHeight="1">
      <c r="A36" s="152" t="str">
        <f>Novice!A17</f>
        <v>No</v>
      </c>
      <c r="B36" s="84" t="str">
        <f>Novice!B17</f>
        <v>Lennox Sheather</v>
      </c>
      <c r="C36" s="84">
        <f t="shared" si="0"/>
        <v>31</v>
      </c>
      <c r="D36" s="125">
        <f t="shared" si="1"/>
        <v>31</v>
      </c>
      <c r="E36" s="77">
        <f>IFERROR(VLOOKUP(B36,Novice!$B$93:$D$134,3,FALSE),0)</f>
        <v>0</v>
      </c>
      <c r="F36" s="77">
        <f>IFERROR(VLOOKUP(B36,Novice!$F$93:$H$134,3,FALSE),0)</f>
        <v>0</v>
      </c>
      <c r="G36" s="77">
        <f>IFERROR(VLOOKUP(B36,Novice!$J$93:$L$134,3,FALSE),0)</f>
        <v>0</v>
      </c>
      <c r="H36" s="77">
        <f>IFERROR(VLOOKUP(B36,Novice!$N$93:$P$134,3,FALSE),0)</f>
        <v>0</v>
      </c>
      <c r="I36" s="126">
        <f>IFERROR(VLOOKUP(B36,Novice!$R$93:$T$134,3,FALSE),0)</f>
        <v>31</v>
      </c>
      <c r="J36" s="169">
        <f>IFERROR(VLOOKUP(B36,Novice!$V$93:$X$134,3,FALSE),0)</f>
        <v>0</v>
      </c>
    </row>
    <row r="37" spans="1:10" ht="15" customHeight="1">
      <c r="A37" s="152" t="str">
        <f>Rookies!A23</f>
        <v>No</v>
      </c>
      <c r="B37" s="84" t="str">
        <f>Rookies!B23</f>
        <v>Jenson Chiarella</v>
      </c>
      <c r="C37" s="84">
        <f t="shared" si="0"/>
        <v>30</v>
      </c>
      <c r="D37" s="125">
        <f t="shared" si="1"/>
        <v>30</v>
      </c>
      <c r="E37" s="77">
        <f>IFERROR(VLOOKUP(B37,Rookies!$B$93:$D$134,3,FALSE),0)</f>
        <v>0</v>
      </c>
      <c r="F37" s="77">
        <f>IFERROR(VLOOKUP(B37,Rookies!$F$93:$H$134,3,FALSE),0)</f>
        <v>0</v>
      </c>
      <c r="G37" s="77">
        <f>IFERROR(VLOOKUP(B37,Rookies!$J$93:$L$134,3,FALSE),0)</f>
        <v>0</v>
      </c>
      <c r="H37" s="77">
        <f>IFERROR(VLOOKUP(B37,Rookies!$N$93:$P$134,3,FALSE),0)</f>
        <v>0</v>
      </c>
      <c r="I37" s="126">
        <f>IFERROR(VLOOKUP(B37,Rookies!$R$93:$T$134,3,FALSE),0)</f>
        <v>30</v>
      </c>
      <c r="J37" s="169">
        <f>IFERROR(VLOOKUP(B37,Rookies!$V$93:$X$134,3,FALSE),0)</f>
        <v>0</v>
      </c>
    </row>
    <row r="38" spans="1:10" ht="15" customHeight="1">
      <c r="A38" s="152" t="str">
        <f>Rookies!A25</f>
        <v>No</v>
      </c>
      <c r="B38" s="84" t="str">
        <f>Rookies!B25</f>
        <v>Mason Mepham</v>
      </c>
      <c r="C38" s="84">
        <f t="shared" ref="C38:C69" si="2">SUM(E38:K38)</f>
        <v>29</v>
      </c>
      <c r="D38" s="125">
        <f t="shared" ref="D38:D69" si="3">SUM(E38:J38)-MIN(E38:I38)</f>
        <v>29</v>
      </c>
      <c r="E38" s="77">
        <f>IFERROR(VLOOKUP(B38,Rookies!$B$93:$D$134,3,FALSE),0)</f>
        <v>0</v>
      </c>
      <c r="F38" s="77">
        <f>IFERROR(VLOOKUP(B38,Rookies!$F$93:$H$134,3,FALSE),0)</f>
        <v>29</v>
      </c>
      <c r="G38" s="77">
        <f>IFERROR(VLOOKUP(B38,Rookies!$J$93:$L$134,3,FALSE),0)</f>
        <v>0</v>
      </c>
      <c r="H38" s="77">
        <f>IFERROR(VLOOKUP(B38,Rookies!$N$93:$P$134,3,FALSE),0)</f>
        <v>0</v>
      </c>
      <c r="I38" s="126">
        <f>IFERROR(VLOOKUP(B38,Rookies!$R$93:$T$134,3,FALSE),0)</f>
        <v>0</v>
      </c>
      <c r="J38" s="169">
        <f>IFERROR(VLOOKUP(B38,Rookies!$V$93:$X$134,3,FALSE),0)</f>
        <v>0</v>
      </c>
    </row>
    <row r="39" spans="1:10" ht="15" customHeight="1">
      <c r="A39" s="152" t="str">
        <f>Rookies!A26</f>
        <v>No</v>
      </c>
      <c r="B39" s="84" t="str">
        <f>Rookies!B26</f>
        <v>Ali Habib</v>
      </c>
      <c r="C39" s="84">
        <f t="shared" si="2"/>
        <v>23</v>
      </c>
      <c r="D39" s="125">
        <f t="shared" si="3"/>
        <v>23</v>
      </c>
      <c r="E39" s="77">
        <f>IFERROR(VLOOKUP(B39,Rookies!$B$93:$D$134,3,FALSE),0)</f>
        <v>0</v>
      </c>
      <c r="F39" s="77">
        <f>IFERROR(VLOOKUP(B39,Rookies!$F$93:$H$134,3,FALSE),0)</f>
        <v>0</v>
      </c>
      <c r="G39" s="77">
        <f>IFERROR(VLOOKUP(B39,Rookies!$J$93:$L$134,3,FALSE),0)</f>
        <v>0</v>
      </c>
      <c r="H39" s="77">
        <f>IFERROR(VLOOKUP(B39,Rookies!$N$93:$P$134,3,FALSE),0)</f>
        <v>0</v>
      </c>
      <c r="I39" s="126">
        <f>IFERROR(VLOOKUP(B39,Rookies!$R$93:$T$134,3,FALSE),0)</f>
        <v>23</v>
      </c>
      <c r="J39" s="169">
        <f>IFERROR(VLOOKUP(B39,Rookies!$V$93:$X$134,3,FALSE),0)</f>
        <v>0</v>
      </c>
    </row>
    <row r="40" spans="1:10" ht="15" customHeight="1">
      <c r="A40" s="152">
        <f>Novice!A20</f>
        <v>0</v>
      </c>
      <c r="B40" s="84">
        <f>Novice!B20</f>
        <v>0</v>
      </c>
      <c r="C40" s="84">
        <f t="shared" si="2"/>
        <v>0</v>
      </c>
      <c r="D40" s="125">
        <f t="shared" si="3"/>
        <v>0</v>
      </c>
      <c r="E40" s="77">
        <f>IFERROR(VLOOKUP(B40,Novice!$B$93:$D$134,3,FALSE),0)</f>
        <v>0</v>
      </c>
      <c r="F40" s="77">
        <f>IFERROR(VLOOKUP(B40,Novice!$F$93:$H$134,3,FALSE),0)</f>
        <v>0</v>
      </c>
      <c r="G40" s="77">
        <f>IFERROR(VLOOKUP(B40,Novice!$J$93:$L$134,3,FALSE),0)</f>
        <v>0</v>
      </c>
      <c r="H40" s="77">
        <f>IFERROR(VLOOKUP(B40,Novice!$N$93:$P$134,3,FALSE),0)</f>
        <v>0</v>
      </c>
      <c r="I40" s="126">
        <f>IFERROR(VLOOKUP(B40,Novice!$R$93:$T$134,3,FALSE),0)</f>
        <v>0</v>
      </c>
      <c r="J40" s="169">
        <f>IFERROR(VLOOKUP(B40,Novice!$V$93:$X$134,3,FALSE),0)</f>
        <v>0</v>
      </c>
    </row>
    <row r="41" spans="1:10" ht="15" customHeight="1">
      <c r="A41" s="152">
        <f>Rookies!A31</f>
        <v>0</v>
      </c>
      <c r="B41" s="84">
        <f>Rookies!B31</f>
        <v>0</v>
      </c>
      <c r="C41" s="84">
        <f t="shared" si="2"/>
        <v>0</v>
      </c>
      <c r="D41" s="125">
        <f t="shared" si="3"/>
        <v>0</v>
      </c>
      <c r="E41" s="77">
        <f>IFERROR(VLOOKUP(B41,Rookies!$B$93:$D$134,3,FALSE),0)</f>
        <v>0</v>
      </c>
      <c r="F41" s="77">
        <f>IFERROR(VLOOKUP(B41,Rookies!$F$93:$H$134,3,FALSE),0)</f>
        <v>0</v>
      </c>
      <c r="G41" s="77">
        <f>IFERROR(VLOOKUP(B41,Rookies!$J$93:$L$134,3,FALSE),0)</f>
        <v>0</v>
      </c>
      <c r="H41" s="77">
        <f>IFERROR(VLOOKUP(B41,Rookies!$N$93:$P$134,3,FALSE),0)</f>
        <v>0</v>
      </c>
      <c r="I41" s="126">
        <f>IFERROR(VLOOKUP(B41,Rookies!$R$93:$T$134,3,FALSE),0)</f>
        <v>0</v>
      </c>
      <c r="J41" s="169">
        <f>IFERROR(VLOOKUP(B41,Rookies!$V$93:$X$134,3,FALSE),0)</f>
        <v>0</v>
      </c>
    </row>
    <row r="42" spans="1:10" ht="15" customHeight="1">
      <c r="A42" s="152">
        <f>Novice!A28</f>
        <v>0</v>
      </c>
      <c r="B42" s="84">
        <f>Novice!B28</f>
        <v>0</v>
      </c>
      <c r="C42" s="84">
        <f t="shared" si="2"/>
        <v>0</v>
      </c>
      <c r="D42" s="125">
        <f t="shared" si="3"/>
        <v>0</v>
      </c>
      <c r="E42" s="77">
        <f>IFERROR(VLOOKUP(B42,Novice!$B$93:$D$134,3,FALSE),0)</f>
        <v>0</v>
      </c>
      <c r="F42" s="77">
        <f>IFERROR(VLOOKUP(B42,Novice!$F$93:$H$134,3,FALSE),0)</f>
        <v>0</v>
      </c>
      <c r="G42" s="77">
        <f>IFERROR(VLOOKUP(B42,Novice!$J$93:$L$134,3,FALSE),0)</f>
        <v>0</v>
      </c>
      <c r="H42" s="77">
        <f>IFERROR(VLOOKUP(B42,Novice!$N$93:$P$134,3,FALSE),0)</f>
        <v>0</v>
      </c>
      <c r="I42" s="126">
        <f>IFERROR(VLOOKUP(B42,Novice!$R$93:$T$134,3,FALSE),0)</f>
        <v>0</v>
      </c>
      <c r="J42" s="169">
        <f>IFERROR(VLOOKUP(B42,Novice!$V$93:$X$134,3,FALSE),0)</f>
        <v>0</v>
      </c>
    </row>
    <row r="43" spans="1:10" ht="15" customHeight="1">
      <c r="A43" s="152">
        <f>Novice!A19</f>
        <v>0</v>
      </c>
      <c r="B43" s="84">
        <f>Novice!B19</f>
        <v>0</v>
      </c>
      <c r="C43" s="84">
        <f t="shared" si="2"/>
        <v>0</v>
      </c>
      <c r="D43" s="125">
        <f t="shared" si="3"/>
        <v>0</v>
      </c>
      <c r="E43" s="77">
        <f>IFERROR(VLOOKUP(B43,Novice!$B$93:$D$134,3,FALSE),0)</f>
        <v>0</v>
      </c>
      <c r="F43" s="77">
        <f>IFERROR(VLOOKUP(B43,Novice!$F$93:$H$134,3,FALSE),0)</f>
        <v>0</v>
      </c>
      <c r="G43" s="77">
        <f>IFERROR(VLOOKUP(B43,Novice!$J$93:$L$134,3,FALSE),0)</f>
        <v>0</v>
      </c>
      <c r="H43" s="77">
        <f>IFERROR(VLOOKUP(B43,Novice!$N$93:$P$134,3,FALSE),0)</f>
        <v>0</v>
      </c>
      <c r="I43" s="126">
        <f>IFERROR(VLOOKUP(B43,Novice!$R$93:$T$134,3,FALSE),0)</f>
        <v>0</v>
      </c>
      <c r="J43" s="169">
        <f>IFERROR(VLOOKUP(B43,Novice!$V$93:$X$134,3,FALSE),0)</f>
        <v>0</v>
      </c>
    </row>
    <row r="44" spans="1:10" ht="15" customHeight="1">
      <c r="A44" s="152">
        <f>Novice!A18</f>
        <v>0</v>
      </c>
      <c r="B44" s="84">
        <f>Novice!B18</f>
        <v>0</v>
      </c>
      <c r="C44" s="84">
        <f t="shared" si="2"/>
        <v>0</v>
      </c>
      <c r="D44" s="125">
        <f t="shared" si="3"/>
        <v>0</v>
      </c>
      <c r="E44" s="77">
        <f>IFERROR(VLOOKUP(B44,Novice!$B$93:$D$134,3,FALSE),0)</f>
        <v>0</v>
      </c>
      <c r="F44" s="77">
        <f>IFERROR(VLOOKUP(B44,Novice!$F$93:$H$134,3,FALSE),0)</f>
        <v>0</v>
      </c>
      <c r="G44" s="77">
        <f>IFERROR(VLOOKUP(B44,Novice!$J$93:$L$134,3,FALSE),0)</f>
        <v>0</v>
      </c>
      <c r="H44" s="77">
        <f>IFERROR(VLOOKUP(B44,Novice!$N$93:$P$134,3,FALSE),0)</f>
        <v>0</v>
      </c>
      <c r="I44" s="126">
        <f>IFERROR(VLOOKUP(B44,Novice!$R$93:$T$134,3,FALSE),0)</f>
        <v>0</v>
      </c>
      <c r="J44" s="169">
        <f>IFERROR(VLOOKUP(B44,Novice!$V$93:$X$134,3,FALSE),0)</f>
        <v>0</v>
      </c>
    </row>
    <row r="45" spans="1:10" ht="15" customHeight="1">
      <c r="A45" s="152">
        <f>Novice!A21</f>
        <v>0</v>
      </c>
      <c r="B45" s="84">
        <f>Novice!B21</f>
        <v>0</v>
      </c>
      <c r="C45" s="84">
        <f t="shared" si="2"/>
        <v>0</v>
      </c>
      <c r="D45" s="125">
        <f t="shared" si="3"/>
        <v>0</v>
      </c>
      <c r="E45" s="77">
        <f>IFERROR(VLOOKUP(B45,Novice!$B$93:$D$134,3,FALSE),0)</f>
        <v>0</v>
      </c>
      <c r="F45" s="77">
        <f>IFERROR(VLOOKUP(B45,Novice!$F$93:$H$134,3,FALSE),0)</f>
        <v>0</v>
      </c>
      <c r="G45" s="77">
        <f>IFERROR(VLOOKUP(B45,Novice!$J$93:$L$134,3,FALSE),0)</f>
        <v>0</v>
      </c>
      <c r="H45" s="77">
        <f>IFERROR(VLOOKUP(B45,Novice!$N$93:$P$134,3,FALSE),0)</f>
        <v>0</v>
      </c>
      <c r="I45" s="126">
        <f>IFERROR(VLOOKUP(B45,Novice!$R$93:$T$134,3,FALSE),0)</f>
        <v>0</v>
      </c>
      <c r="J45" s="169">
        <f>IFERROR(VLOOKUP(B45,Novice!$V$93:$X$134,3,FALSE),0)</f>
        <v>0</v>
      </c>
    </row>
    <row r="46" spans="1:10" ht="15" customHeight="1">
      <c r="A46" s="152">
        <f>Novice!A23</f>
        <v>0</v>
      </c>
      <c r="B46" s="84">
        <f>Novice!B23</f>
        <v>0</v>
      </c>
      <c r="C46" s="84">
        <f t="shared" si="2"/>
        <v>0</v>
      </c>
      <c r="D46" s="125">
        <f t="shared" si="3"/>
        <v>0</v>
      </c>
      <c r="E46" s="77">
        <f>IFERROR(VLOOKUP(B46,Novice!$B$93:$D$134,3,FALSE),0)</f>
        <v>0</v>
      </c>
      <c r="F46" s="77">
        <f>IFERROR(VLOOKUP(B46,Novice!$F$93:$H$134,3,FALSE),0)</f>
        <v>0</v>
      </c>
      <c r="G46" s="77">
        <f>IFERROR(VLOOKUP(B46,Novice!$J$93:$L$134,3,FALSE),0)</f>
        <v>0</v>
      </c>
      <c r="H46" s="77">
        <f>IFERROR(VLOOKUP(B46,Novice!$N$93:$P$134,3,FALSE),0)</f>
        <v>0</v>
      </c>
      <c r="I46" s="126">
        <f>IFERROR(VLOOKUP(B46,Novice!$R$93:$T$134,3,FALSE),0)</f>
        <v>0</v>
      </c>
      <c r="J46" s="169">
        <f>IFERROR(VLOOKUP(B46,Novice!$V$93:$X$134,3,FALSE),0)</f>
        <v>0</v>
      </c>
    </row>
    <row r="47" spans="1:10" ht="15" customHeight="1">
      <c r="A47" s="152">
        <f>Novice!A22</f>
        <v>0</v>
      </c>
      <c r="B47" s="84">
        <f>Novice!B22</f>
        <v>0</v>
      </c>
      <c r="C47" s="84">
        <f t="shared" si="2"/>
        <v>0</v>
      </c>
      <c r="D47" s="125">
        <f t="shared" si="3"/>
        <v>0</v>
      </c>
      <c r="E47" s="77">
        <f>IFERROR(VLOOKUP(B47,Novice!$B$93:$D$134,3,FALSE),0)</f>
        <v>0</v>
      </c>
      <c r="F47" s="77">
        <f>IFERROR(VLOOKUP(B47,Novice!$F$93:$H$134,3,FALSE),0)</f>
        <v>0</v>
      </c>
      <c r="G47" s="77">
        <f>IFERROR(VLOOKUP(B47,Novice!$J$93:$L$134,3,FALSE),0)</f>
        <v>0</v>
      </c>
      <c r="H47" s="77">
        <f>IFERROR(VLOOKUP(B47,Novice!$N$93:$P$134,3,FALSE),0)</f>
        <v>0</v>
      </c>
      <c r="I47" s="126">
        <f>IFERROR(VLOOKUP(B47,Novice!$R$93:$T$134,3,FALSE),0)</f>
        <v>0</v>
      </c>
      <c r="J47" s="169">
        <f>IFERROR(VLOOKUP(B47,Novice!$V$93:$X$134,3,FALSE),0)</f>
        <v>0</v>
      </c>
    </row>
    <row r="48" spans="1:10" ht="15" customHeight="1">
      <c r="A48" s="152">
        <f>Novice!A24</f>
        <v>0</v>
      </c>
      <c r="B48" s="84">
        <f>Novice!B24</f>
        <v>0</v>
      </c>
      <c r="C48" s="84">
        <f t="shared" si="2"/>
        <v>0</v>
      </c>
      <c r="D48" s="125">
        <f t="shared" si="3"/>
        <v>0</v>
      </c>
      <c r="E48" s="77">
        <f>IFERROR(VLOOKUP(B48,Novice!$B$93:$D$134,3,FALSE),0)</f>
        <v>0</v>
      </c>
      <c r="F48" s="77">
        <f>IFERROR(VLOOKUP(B48,Novice!$F$93:$H$134,3,FALSE),0)</f>
        <v>0</v>
      </c>
      <c r="G48" s="77">
        <f>IFERROR(VLOOKUP(B48,Novice!$J$93:$L$134,3,FALSE),0)</f>
        <v>0</v>
      </c>
      <c r="H48" s="77">
        <f>IFERROR(VLOOKUP(B48,Novice!$N$93:$P$134,3,FALSE),0)</f>
        <v>0</v>
      </c>
      <c r="I48" s="126">
        <f>IFERROR(VLOOKUP(B48,Novice!$R$93:$T$134,3,FALSE),0)</f>
        <v>0</v>
      </c>
      <c r="J48" s="169">
        <f>IFERROR(VLOOKUP(B48,Novice!$V$93:$X$134,3,FALSE),0)</f>
        <v>0</v>
      </c>
    </row>
    <row r="49" spans="1:10" ht="15" customHeight="1">
      <c r="A49" s="152">
        <f>Rookies!A33</f>
        <v>0</v>
      </c>
      <c r="B49" s="84">
        <f>Rookies!B33</f>
        <v>0</v>
      </c>
      <c r="C49" s="84">
        <f t="shared" si="2"/>
        <v>0</v>
      </c>
      <c r="D49" s="125">
        <f t="shared" si="3"/>
        <v>0</v>
      </c>
      <c r="E49" s="77">
        <f>IFERROR(VLOOKUP(B49,Rookies!$B$93:$D$134,3,FALSE),0)</f>
        <v>0</v>
      </c>
      <c r="F49" s="77">
        <f>IFERROR(VLOOKUP(B49,Rookies!$F$93:$H$134,3,FALSE),0)</f>
        <v>0</v>
      </c>
      <c r="G49" s="77">
        <f>IFERROR(VLOOKUP(B49,Rookies!$J$93:$L$134,3,FALSE),0)</f>
        <v>0</v>
      </c>
      <c r="H49" s="77">
        <f>IFERROR(VLOOKUP(B49,Rookies!$N$93:$P$134,3,FALSE),0)</f>
        <v>0</v>
      </c>
      <c r="I49" s="126">
        <f>IFERROR(VLOOKUP(B49,Rookies!$R$93:$T$134,3,FALSE),0)</f>
        <v>0</v>
      </c>
      <c r="J49" s="169">
        <f>IFERROR(VLOOKUP(B49,Rookies!$V$93:$X$134,3,FALSE),0)</f>
        <v>0</v>
      </c>
    </row>
    <row r="50" spans="1:10" ht="15" customHeight="1">
      <c r="A50" s="152">
        <f>Rookies!A27</f>
        <v>0</v>
      </c>
      <c r="B50" s="84">
        <f>Rookies!B27</f>
        <v>0</v>
      </c>
      <c r="C50" s="84">
        <f t="shared" si="2"/>
        <v>0</v>
      </c>
      <c r="D50" s="125">
        <f t="shared" si="3"/>
        <v>0</v>
      </c>
      <c r="E50" s="77">
        <f>IFERROR(VLOOKUP(B50,Rookies!$B$93:$D$134,3,FALSE),0)</f>
        <v>0</v>
      </c>
      <c r="F50" s="77">
        <f>IFERROR(VLOOKUP(B50,Rookies!$F$93:$H$134,3,FALSE),0)</f>
        <v>0</v>
      </c>
      <c r="G50" s="77">
        <f>IFERROR(VLOOKUP(B50,Rookies!$J$93:$L$134,3,FALSE),0)</f>
        <v>0</v>
      </c>
      <c r="H50" s="77">
        <f>IFERROR(VLOOKUP(B50,Rookies!$N$93:$P$134,3,FALSE),0)</f>
        <v>0</v>
      </c>
      <c r="I50" s="126">
        <f>IFERROR(VLOOKUP(B50,Rookies!$R$93:$T$134,3,FALSE),0)</f>
        <v>0</v>
      </c>
      <c r="J50" s="169">
        <f>IFERROR(VLOOKUP(B50,Rookies!$V$93:$X$134,3,FALSE),0)</f>
        <v>0</v>
      </c>
    </row>
    <row r="51" spans="1:10" ht="15" customHeight="1">
      <c r="A51" s="152">
        <f>Novice!A26</f>
        <v>0</v>
      </c>
      <c r="B51" s="84">
        <f>Novice!B26</f>
        <v>0</v>
      </c>
      <c r="C51" s="84">
        <f t="shared" si="2"/>
        <v>0</v>
      </c>
      <c r="D51" s="125">
        <f t="shared" si="3"/>
        <v>0</v>
      </c>
      <c r="E51" s="77">
        <f>IFERROR(VLOOKUP(B51,Novice!$B$93:$D$134,3,FALSE),0)</f>
        <v>0</v>
      </c>
      <c r="F51" s="77">
        <f>IFERROR(VLOOKUP(B51,Novice!$F$93:$H$134,3,FALSE),0)</f>
        <v>0</v>
      </c>
      <c r="G51" s="77">
        <f>IFERROR(VLOOKUP(B51,Novice!$J$93:$L$134,3,FALSE),0)</f>
        <v>0</v>
      </c>
      <c r="H51" s="77">
        <f>IFERROR(VLOOKUP(B51,Novice!$N$93:$P$134,3,FALSE),0)</f>
        <v>0</v>
      </c>
      <c r="I51" s="126">
        <f>IFERROR(VLOOKUP(B51,Novice!$R$93:$T$134,3,FALSE),0)</f>
        <v>0</v>
      </c>
      <c r="J51" s="169">
        <f>IFERROR(VLOOKUP(B51,Novice!$V$93:$X$134,3,FALSE),0)</f>
        <v>0</v>
      </c>
    </row>
    <row r="52" spans="1:10" ht="15" customHeight="1">
      <c r="A52" s="152">
        <f>Novice!A25</f>
        <v>0</v>
      </c>
      <c r="B52" s="84">
        <f>Novice!B25</f>
        <v>0</v>
      </c>
      <c r="C52" s="84">
        <f t="shared" si="2"/>
        <v>0</v>
      </c>
      <c r="D52" s="125">
        <f t="shared" si="3"/>
        <v>0</v>
      </c>
      <c r="E52" s="77">
        <f>IFERROR(VLOOKUP(B52,Novice!$B$93:$D$134,3,FALSE),0)</f>
        <v>0</v>
      </c>
      <c r="F52" s="77">
        <f>IFERROR(VLOOKUP(B52,Novice!$F$93:$H$134,3,FALSE),0)</f>
        <v>0</v>
      </c>
      <c r="G52" s="77">
        <f>IFERROR(VLOOKUP(B52,Novice!$J$93:$L$134,3,FALSE),0)</f>
        <v>0</v>
      </c>
      <c r="H52" s="77">
        <f>IFERROR(VLOOKUP(B52,Novice!$N$93:$P$134,3,FALSE),0)</f>
        <v>0</v>
      </c>
      <c r="I52" s="126">
        <f>IFERROR(VLOOKUP(B52,Novice!$R$93:$T$134,3,FALSE),0)</f>
        <v>0</v>
      </c>
      <c r="J52" s="169">
        <f>IFERROR(VLOOKUP(B52,Novice!$V$93:$X$134,3,FALSE),0)</f>
        <v>0</v>
      </c>
    </row>
    <row r="53" spans="1:10" ht="15" customHeight="1">
      <c r="A53" s="152">
        <f>Rookies!A28</f>
        <v>0</v>
      </c>
      <c r="B53" s="84">
        <f>Rookies!B28</f>
        <v>0</v>
      </c>
      <c r="C53" s="84">
        <f t="shared" si="2"/>
        <v>0</v>
      </c>
      <c r="D53" s="125">
        <f t="shared" si="3"/>
        <v>0</v>
      </c>
      <c r="E53" s="77">
        <f>IFERROR(VLOOKUP(B53,Rookies!$B$93:$D$134,3,FALSE),0)</f>
        <v>0</v>
      </c>
      <c r="F53" s="77">
        <f>IFERROR(VLOOKUP(B53,Rookies!$F$93:$H$134,3,FALSE),0)</f>
        <v>0</v>
      </c>
      <c r="G53" s="77">
        <f>IFERROR(VLOOKUP(B53,Rookies!$J$93:$L$134,3,FALSE),0)</f>
        <v>0</v>
      </c>
      <c r="H53" s="77">
        <f>IFERROR(VLOOKUP(B53,Rookies!$N$93:$P$134,3,FALSE),0)</f>
        <v>0</v>
      </c>
      <c r="I53" s="126">
        <f>IFERROR(VLOOKUP(B53,Rookies!$R$93:$T$134,3,FALSE),0)</f>
        <v>0</v>
      </c>
      <c r="J53" s="169">
        <f>IFERROR(VLOOKUP(B53,Rookies!$V$93:$X$134,3,FALSE),0)</f>
        <v>0</v>
      </c>
    </row>
    <row r="54" spans="1:10" ht="15" customHeight="1">
      <c r="A54" s="152">
        <f>Novice!A27</f>
        <v>0</v>
      </c>
      <c r="B54" s="84">
        <f>Novice!B27</f>
        <v>0</v>
      </c>
      <c r="C54" s="84">
        <f t="shared" si="2"/>
        <v>0</v>
      </c>
      <c r="D54" s="125">
        <f t="shared" si="3"/>
        <v>0</v>
      </c>
      <c r="E54" s="77">
        <f>IFERROR(VLOOKUP(B54,Novice!$B$93:$D$134,3,FALSE),0)</f>
        <v>0</v>
      </c>
      <c r="F54" s="77">
        <f>IFERROR(VLOOKUP(B54,Novice!$F$93:$H$134,3,FALSE),0)</f>
        <v>0</v>
      </c>
      <c r="G54" s="77">
        <f>IFERROR(VLOOKUP(B54,Novice!$J$93:$L$134,3,FALSE),0)</f>
        <v>0</v>
      </c>
      <c r="H54" s="77">
        <f>IFERROR(VLOOKUP(B54,Novice!$N$93:$P$134,3,FALSE),0)</f>
        <v>0</v>
      </c>
      <c r="I54" s="126">
        <f>IFERROR(VLOOKUP(B54,Novice!$R$93:$T$134,3,FALSE),0)</f>
        <v>0</v>
      </c>
      <c r="J54" s="169">
        <f>IFERROR(VLOOKUP(B54,Novice!$V$93:$X$134,3,FALSE),0)</f>
        <v>0</v>
      </c>
    </row>
    <row r="55" spans="1:10" ht="15" customHeight="1">
      <c r="A55" s="152">
        <f>Rookies!A29</f>
        <v>0</v>
      </c>
      <c r="B55" s="84">
        <f>Rookies!B29</f>
        <v>0</v>
      </c>
      <c r="C55" s="84">
        <f t="shared" si="2"/>
        <v>0</v>
      </c>
      <c r="D55" s="125">
        <f t="shared" si="3"/>
        <v>0</v>
      </c>
      <c r="E55" s="77">
        <f>IFERROR(VLOOKUP(B55,Rookies!$B$93:$D$134,3,FALSE),0)</f>
        <v>0</v>
      </c>
      <c r="F55" s="77">
        <f>IFERROR(VLOOKUP(B55,Rookies!$F$93:$H$134,3,FALSE),0)</f>
        <v>0</v>
      </c>
      <c r="G55" s="77">
        <f>IFERROR(VLOOKUP(B55,Rookies!$J$93:$L$134,3,FALSE),0)</f>
        <v>0</v>
      </c>
      <c r="H55" s="77">
        <f>IFERROR(VLOOKUP(B55,Rookies!$N$93:$P$134,3,FALSE),0)</f>
        <v>0</v>
      </c>
      <c r="I55" s="126">
        <f>IFERROR(VLOOKUP(B55,Rookies!$R$93:$T$134,3,FALSE),0)</f>
        <v>0</v>
      </c>
      <c r="J55" s="169">
        <f>IFERROR(VLOOKUP(B55,Rookies!$V$93:$X$134,3,FALSE),0)</f>
        <v>0</v>
      </c>
    </row>
    <row r="56" spans="1:10" ht="15" customHeight="1">
      <c r="A56" s="152">
        <f>Rookies!A30</f>
        <v>0</v>
      </c>
      <c r="B56" s="84">
        <f>Rookies!B30</f>
        <v>0</v>
      </c>
      <c r="C56" s="84">
        <f t="shared" si="2"/>
        <v>0</v>
      </c>
      <c r="D56" s="125">
        <f t="shared" si="3"/>
        <v>0</v>
      </c>
      <c r="E56" s="77">
        <f>IFERROR(VLOOKUP(B56,Rookies!$B$93:$D$134,3,FALSE),0)</f>
        <v>0</v>
      </c>
      <c r="F56" s="77">
        <f>IFERROR(VLOOKUP(B56,Rookies!$F$93:$H$134,3,FALSE),0)</f>
        <v>0</v>
      </c>
      <c r="G56" s="77">
        <f>IFERROR(VLOOKUP(B56,Rookies!$J$93:$L$134,3,FALSE),0)</f>
        <v>0</v>
      </c>
      <c r="H56" s="77">
        <f>IFERROR(VLOOKUP(B56,Rookies!$N$93:$P$134,3,FALSE),0)</f>
        <v>0</v>
      </c>
      <c r="I56" s="126">
        <f>IFERROR(VLOOKUP(B56,Rookies!$R$93:$T$134,3,FALSE),0)</f>
        <v>0</v>
      </c>
      <c r="J56" s="169">
        <f>IFERROR(VLOOKUP(B56,Rookies!$V$93:$X$134,3,FALSE),0)</f>
        <v>0</v>
      </c>
    </row>
    <row r="57" spans="1:10" ht="15" customHeight="1">
      <c r="A57" s="152">
        <f>Rookies!A35</f>
        <v>0</v>
      </c>
      <c r="B57" s="84">
        <f>Rookies!B35</f>
        <v>0</v>
      </c>
      <c r="C57" s="84">
        <f t="shared" si="2"/>
        <v>0</v>
      </c>
      <c r="D57" s="125">
        <f t="shared" si="3"/>
        <v>0</v>
      </c>
      <c r="E57" s="77">
        <f>IFERROR(VLOOKUP(B57,Rookies!$B$93:$D$134,3,FALSE),0)</f>
        <v>0</v>
      </c>
      <c r="F57" s="77">
        <f>IFERROR(VLOOKUP(B57,Rookies!$F$93:$H$134,3,FALSE),0)</f>
        <v>0</v>
      </c>
      <c r="G57" s="77">
        <f>IFERROR(VLOOKUP(B57,Rookies!$J$93:$L$134,3,FALSE),0)</f>
        <v>0</v>
      </c>
      <c r="H57" s="77">
        <f>IFERROR(VLOOKUP(B57,Rookies!$N$93:$P$134,3,FALSE),0)</f>
        <v>0</v>
      </c>
      <c r="I57" s="126">
        <f>IFERROR(VLOOKUP(B57,Rookies!$R$93:$T$134,3,FALSE),0)</f>
        <v>0</v>
      </c>
      <c r="J57" s="169">
        <f>IFERROR(VLOOKUP(B57,Rookies!$V$93:$X$134,3,FALSE),0)</f>
        <v>0</v>
      </c>
    </row>
    <row r="58" spans="1:10" ht="15" customHeight="1">
      <c r="A58" s="152">
        <f>Rookies!A32</f>
        <v>0</v>
      </c>
      <c r="B58" s="84">
        <f>Rookies!B32</f>
        <v>0</v>
      </c>
      <c r="C58" s="84">
        <f t="shared" si="2"/>
        <v>0</v>
      </c>
      <c r="D58" s="125">
        <f t="shared" si="3"/>
        <v>0</v>
      </c>
      <c r="E58" s="77">
        <f>IFERROR(VLOOKUP(B58,Rookies!$B$93:$D$134,3,FALSE),0)</f>
        <v>0</v>
      </c>
      <c r="F58" s="77">
        <f>IFERROR(VLOOKUP(B58,Rookies!$F$93:$H$134,3,FALSE),0)</f>
        <v>0</v>
      </c>
      <c r="G58" s="77">
        <f>IFERROR(VLOOKUP(B58,Rookies!$J$93:$L$134,3,FALSE),0)</f>
        <v>0</v>
      </c>
      <c r="H58" s="77">
        <f>IFERROR(VLOOKUP(B58,Rookies!$N$93:$P$134,3,FALSE),0)</f>
        <v>0</v>
      </c>
      <c r="I58" s="126">
        <f>IFERROR(VLOOKUP(B58,Rookies!$R$93:$T$134,3,FALSE),0)</f>
        <v>0</v>
      </c>
      <c r="J58" s="169">
        <f>IFERROR(VLOOKUP(B58,Rookies!$V$93:$X$134,3,FALSE),0)</f>
        <v>0</v>
      </c>
    </row>
    <row r="59" spans="1:10" ht="15" customHeight="1">
      <c r="A59" s="152">
        <f>Novice!A29</f>
        <v>0</v>
      </c>
      <c r="B59" s="84">
        <f>Novice!B29</f>
        <v>0</v>
      </c>
      <c r="C59" s="84">
        <f t="shared" si="2"/>
        <v>0</v>
      </c>
      <c r="D59" s="125">
        <f t="shared" si="3"/>
        <v>0</v>
      </c>
      <c r="E59" s="77">
        <f>IFERROR(VLOOKUP(B59,Novice!$B$93:$D$134,3,FALSE),0)</f>
        <v>0</v>
      </c>
      <c r="F59" s="77">
        <f>IFERROR(VLOOKUP(B59,Novice!$F$93:$H$134,3,FALSE),0)</f>
        <v>0</v>
      </c>
      <c r="G59" s="77">
        <f>IFERROR(VLOOKUP(B59,Novice!$J$93:$L$134,3,FALSE),0)</f>
        <v>0</v>
      </c>
      <c r="H59" s="77">
        <f>IFERROR(VLOOKUP(B59,Novice!$N$93:$P$134,3,FALSE),0)</f>
        <v>0</v>
      </c>
      <c r="I59" s="126">
        <f>IFERROR(VLOOKUP(B59,Novice!$R$93:$T$134,3,FALSE),0)</f>
        <v>0</v>
      </c>
      <c r="J59" s="169">
        <f>IFERROR(VLOOKUP(B59,Novice!$V$93:$X$134,3,FALSE),0)</f>
        <v>0</v>
      </c>
    </row>
    <row r="60" spans="1:10" ht="15" customHeight="1">
      <c r="A60" s="152">
        <f>Rookies!A34</f>
        <v>0</v>
      </c>
      <c r="B60" s="84">
        <f>Rookies!B34</f>
        <v>0</v>
      </c>
      <c r="C60" s="84">
        <f t="shared" si="2"/>
        <v>0</v>
      </c>
      <c r="D60" s="125">
        <f t="shared" si="3"/>
        <v>0</v>
      </c>
      <c r="E60" s="77">
        <f>IFERROR(VLOOKUP(B60,Rookies!$B$93:$D$134,3,FALSE),0)</f>
        <v>0</v>
      </c>
      <c r="F60" s="77">
        <f>IFERROR(VLOOKUP(B60,Rookies!$F$93:$H$134,3,FALSE),0)</f>
        <v>0</v>
      </c>
      <c r="G60" s="77">
        <f>IFERROR(VLOOKUP(B60,Rookies!$J$93:$L$134,3,FALSE),0)</f>
        <v>0</v>
      </c>
      <c r="H60" s="77">
        <f>IFERROR(VLOOKUP(B60,Rookies!$N$93:$P$134,3,FALSE),0)</f>
        <v>0</v>
      </c>
      <c r="I60" s="126">
        <f>IFERROR(VLOOKUP(B60,Rookies!$R$93:$T$134,3,FALSE),0)</f>
        <v>0</v>
      </c>
      <c r="J60" s="169">
        <f>IFERROR(VLOOKUP(B60,Rookies!$V$93:$X$134,3,FALSE),0)</f>
        <v>0</v>
      </c>
    </row>
    <row r="61" spans="1:10" ht="15" customHeight="1">
      <c r="A61" s="152">
        <f>Rookies!A36</f>
        <v>0</v>
      </c>
      <c r="B61" s="84">
        <f>Rookies!B36</f>
        <v>0</v>
      </c>
      <c r="C61" s="84">
        <f t="shared" si="2"/>
        <v>0</v>
      </c>
      <c r="D61" s="125">
        <f t="shared" si="3"/>
        <v>0</v>
      </c>
      <c r="E61" s="77">
        <f>IFERROR(VLOOKUP(B61,Rookies!$B$93:$D$134,3,FALSE),0)</f>
        <v>0</v>
      </c>
      <c r="F61" s="77">
        <f>IFERROR(VLOOKUP(B61,Rookies!$F$93:$H$134,3,FALSE),0)</f>
        <v>0</v>
      </c>
      <c r="G61" s="77">
        <f>IFERROR(VLOOKUP(B61,Rookies!$J$93:$L$134,3,FALSE),0)</f>
        <v>0</v>
      </c>
      <c r="H61" s="77">
        <f>IFERROR(VLOOKUP(B61,Rookies!$N$93:$P$134,3,FALSE),0)</f>
        <v>0</v>
      </c>
      <c r="I61" s="126">
        <f>IFERROR(VLOOKUP(B61,Rookies!$R$93:$T$134,3,FALSE),0)</f>
        <v>0</v>
      </c>
      <c r="J61" s="169">
        <f>IFERROR(VLOOKUP(B61,Rookies!$V$93:$X$134,3,FALSE),0)</f>
        <v>0</v>
      </c>
    </row>
    <row r="62" spans="1:10" ht="15" customHeight="1">
      <c r="A62" s="152">
        <f>Rookies!A38</f>
        <v>0</v>
      </c>
      <c r="B62" s="84">
        <f>Rookies!B38</f>
        <v>0</v>
      </c>
      <c r="C62" s="84">
        <f t="shared" si="2"/>
        <v>0</v>
      </c>
      <c r="D62" s="125">
        <f t="shared" si="3"/>
        <v>0</v>
      </c>
      <c r="E62" s="77">
        <f>IFERROR(VLOOKUP(B62,Rookies!$B$93:$D$134,3,FALSE),0)</f>
        <v>0</v>
      </c>
      <c r="F62" s="77">
        <f>IFERROR(VLOOKUP(B62,Rookies!$F$93:$H$134,3,FALSE),0)</f>
        <v>0</v>
      </c>
      <c r="G62" s="77">
        <f>IFERROR(VLOOKUP(B62,Rookies!$J$93:$L$134,3,FALSE),0)</f>
        <v>0</v>
      </c>
      <c r="H62" s="77">
        <f>IFERROR(VLOOKUP(B62,Rookies!$N$93:$P$134,3,FALSE),0)</f>
        <v>0</v>
      </c>
      <c r="I62" s="126">
        <f>IFERROR(VLOOKUP(B62,Rookies!$R$93:$T$134,3,FALSE),0)</f>
        <v>0</v>
      </c>
      <c r="J62" s="169">
        <f>IFERROR(VLOOKUP(B62,Rookies!$V$93:$X$134,3,FALSE),0)</f>
        <v>0</v>
      </c>
    </row>
    <row r="63" spans="1:10" ht="15" customHeight="1">
      <c r="A63" s="152">
        <f>Novice!A30</f>
        <v>0</v>
      </c>
      <c r="B63" s="84">
        <f>Novice!B30</f>
        <v>0</v>
      </c>
      <c r="C63" s="84">
        <f t="shared" si="2"/>
        <v>0</v>
      </c>
      <c r="D63" s="125">
        <f t="shared" si="3"/>
        <v>0</v>
      </c>
      <c r="E63" s="77">
        <f>IFERROR(VLOOKUP(B63,Novice!$B$93:$D$134,3,FALSE),0)</f>
        <v>0</v>
      </c>
      <c r="F63" s="77">
        <f>IFERROR(VLOOKUP(B63,Novice!$F$93:$H$134,3,FALSE),0)</f>
        <v>0</v>
      </c>
      <c r="G63" s="77">
        <f>IFERROR(VLOOKUP(B63,Novice!$J$93:$L$134,3,FALSE),0)</f>
        <v>0</v>
      </c>
      <c r="H63" s="77">
        <f>IFERROR(VLOOKUP(B63,Novice!$N$93:$P$134,3,FALSE),0)</f>
        <v>0</v>
      </c>
      <c r="I63" s="126">
        <f>IFERROR(VLOOKUP(B63,Novice!$R$93:$T$134,3,FALSE),0)</f>
        <v>0</v>
      </c>
      <c r="J63" s="169">
        <f>IFERROR(VLOOKUP(B63,Novice!$V$93:$X$134,3,FALSE),0)</f>
        <v>0</v>
      </c>
    </row>
    <row r="64" spans="1:10" ht="15" customHeight="1">
      <c r="A64" s="152">
        <f>Rookies!A37</f>
        <v>0</v>
      </c>
      <c r="B64" s="84">
        <f>Rookies!B37</f>
        <v>0</v>
      </c>
      <c r="C64" s="84">
        <f t="shared" si="2"/>
        <v>0</v>
      </c>
      <c r="D64" s="125">
        <f t="shared" si="3"/>
        <v>0</v>
      </c>
      <c r="E64" s="77">
        <f>IFERROR(VLOOKUP(B64,Rookies!$B$93:$D$134,3,FALSE),0)</f>
        <v>0</v>
      </c>
      <c r="F64" s="77">
        <f>IFERROR(VLOOKUP(B64,Rookies!$F$93:$H$134,3,FALSE),0)</f>
        <v>0</v>
      </c>
      <c r="G64" s="77">
        <f>IFERROR(VLOOKUP(B64,Rookies!$J$93:$L$134,3,FALSE),0)</f>
        <v>0</v>
      </c>
      <c r="H64" s="77">
        <f>IFERROR(VLOOKUP(B64,Rookies!$N$93:$P$134,3,FALSE),0)</f>
        <v>0</v>
      </c>
      <c r="I64" s="126">
        <f>IFERROR(VLOOKUP(B64,Rookies!$R$93:$T$134,3,FALSE),0)</f>
        <v>0</v>
      </c>
      <c r="J64" s="169">
        <f>IFERROR(VLOOKUP(B64,Rookies!$V$93:$X$134,3,FALSE),0)</f>
        <v>0</v>
      </c>
    </row>
    <row r="65" spans="1:10" ht="15" customHeight="1">
      <c r="A65" s="152">
        <f>Novice!A31</f>
        <v>0</v>
      </c>
      <c r="B65" s="84">
        <f>Novice!B31</f>
        <v>0</v>
      </c>
      <c r="C65" s="84">
        <f t="shared" si="2"/>
        <v>0</v>
      </c>
      <c r="D65" s="125">
        <f t="shared" si="3"/>
        <v>0</v>
      </c>
      <c r="E65" s="77">
        <f>IFERROR(VLOOKUP(B65,Novice!$B$93:$D$134,3,FALSE),0)</f>
        <v>0</v>
      </c>
      <c r="F65" s="77">
        <f>IFERROR(VLOOKUP(B65,Novice!$F$93:$H$134,3,FALSE),0)</f>
        <v>0</v>
      </c>
      <c r="G65" s="77">
        <f>IFERROR(VLOOKUP(B65,Novice!$J$93:$L$134,3,FALSE),0)</f>
        <v>0</v>
      </c>
      <c r="H65" s="77">
        <f>IFERROR(VLOOKUP(B65,Novice!$N$93:$P$134,3,FALSE),0)</f>
        <v>0</v>
      </c>
      <c r="I65" s="126">
        <f>IFERROR(VLOOKUP(B65,Novice!$R$93:$T$134,3,FALSE),0)</f>
        <v>0</v>
      </c>
      <c r="J65" s="169">
        <f>IFERROR(VLOOKUP(B65,Novice!$V$93:$X$134,3,FALSE),0)</f>
        <v>0</v>
      </c>
    </row>
    <row r="66" spans="1:10" ht="15" customHeight="1">
      <c r="A66" s="152">
        <f>Novice!A32</f>
        <v>0</v>
      </c>
      <c r="B66" s="84">
        <f>Novice!B32</f>
        <v>0</v>
      </c>
      <c r="C66" s="84">
        <f t="shared" si="2"/>
        <v>0</v>
      </c>
      <c r="D66" s="125">
        <f t="shared" si="3"/>
        <v>0</v>
      </c>
      <c r="E66" s="77">
        <f>IFERROR(VLOOKUP(B66,Novice!$B$93:$D$134,3,FALSE),0)</f>
        <v>0</v>
      </c>
      <c r="F66" s="77">
        <f>IFERROR(VLOOKUP(B66,Novice!$F$93:$H$134,3,FALSE),0)</f>
        <v>0</v>
      </c>
      <c r="G66" s="77">
        <f>IFERROR(VLOOKUP(B66,Novice!$J$93:$L$134,3,FALSE),0)</f>
        <v>0</v>
      </c>
      <c r="H66" s="77">
        <f>IFERROR(VLOOKUP(B66,Novice!$N$93:$P$134,3,FALSE),0)</f>
        <v>0</v>
      </c>
      <c r="I66" s="126">
        <f>IFERROR(VLOOKUP(B66,Novice!$R$93:$T$134,3,FALSE),0)</f>
        <v>0</v>
      </c>
      <c r="J66" s="169">
        <f>IFERROR(VLOOKUP(B66,Novice!$V$93:$X$134,3,FALSE),0)</f>
        <v>0</v>
      </c>
    </row>
    <row r="67" spans="1:10" ht="15" customHeight="1">
      <c r="A67" s="152">
        <f>Novice!A33</f>
        <v>0</v>
      </c>
      <c r="B67" s="84">
        <f>Novice!B33</f>
        <v>0</v>
      </c>
      <c r="C67" s="84">
        <f t="shared" si="2"/>
        <v>0</v>
      </c>
      <c r="D67" s="125">
        <f t="shared" si="3"/>
        <v>0</v>
      </c>
      <c r="E67" s="77">
        <f>IFERROR(VLOOKUP(B67,Novice!$B$93:$D$134,3,FALSE),0)</f>
        <v>0</v>
      </c>
      <c r="F67" s="77">
        <f>IFERROR(VLOOKUP(B67,Novice!$F$93:$H$134,3,FALSE),0)</f>
        <v>0</v>
      </c>
      <c r="G67" s="77">
        <f>IFERROR(VLOOKUP(B67,Novice!$J$93:$L$134,3,FALSE),0)</f>
        <v>0</v>
      </c>
      <c r="H67" s="77">
        <f>IFERROR(VLOOKUP(B67,Novice!$N$93:$P$134,3,FALSE),0)</f>
        <v>0</v>
      </c>
      <c r="I67" s="126">
        <f>IFERROR(VLOOKUP(B67,Novice!$R$93:$T$134,3,FALSE),0)</f>
        <v>0</v>
      </c>
      <c r="J67" s="169">
        <f>IFERROR(VLOOKUP(B67,Novice!$V$93:$X$134,3,FALSE),0)</f>
        <v>0</v>
      </c>
    </row>
    <row r="68" spans="1:10" ht="15" customHeight="1">
      <c r="A68" s="152">
        <f>Novice!A34</f>
        <v>0</v>
      </c>
      <c r="B68" s="84">
        <f>Novice!B34</f>
        <v>0</v>
      </c>
      <c r="C68" s="84">
        <f t="shared" si="2"/>
        <v>0</v>
      </c>
      <c r="D68" s="125">
        <f t="shared" si="3"/>
        <v>0</v>
      </c>
      <c r="E68" s="77">
        <f>IFERROR(VLOOKUP(B68,Novice!$B$93:$D$134,3,FALSE),0)</f>
        <v>0</v>
      </c>
      <c r="F68" s="77">
        <f>IFERROR(VLOOKUP(B68,Novice!$F$93:$H$134,3,FALSE),0)</f>
        <v>0</v>
      </c>
      <c r="G68" s="77">
        <f>IFERROR(VLOOKUP(B68,Novice!$J$93:$L$134,3,FALSE),0)</f>
        <v>0</v>
      </c>
      <c r="H68" s="77">
        <f>IFERROR(VLOOKUP(B68,Novice!$N$93:$P$134,3,FALSE),0)</f>
        <v>0</v>
      </c>
      <c r="I68" s="126">
        <f>IFERROR(VLOOKUP(B68,Novice!$R$93:$T$134,3,FALSE),0)</f>
        <v>0</v>
      </c>
      <c r="J68" s="169">
        <f>IFERROR(VLOOKUP(B68,Novice!$V$93:$X$134,3,FALSE),0)</f>
        <v>0</v>
      </c>
    </row>
    <row r="69" spans="1:10" ht="15" customHeight="1">
      <c r="A69" s="152">
        <f>Novice!A35</f>
        <v>0</v>
      </c>
      <c r="B69" s="84">
        <f>Novice!B35</f>
        <v>0</v>
      </c>
      <c r="C69" s="84">
        <f t="shared" si="2"/>
        <v>0</v>
      </c>
      <c r="D69" s="125">
        <f t="shared" si="3"/>
        <v>0</v>
      </c>
      <c r="E69" s="77">
        <f>IFERROR(VLOOKUP(B69,Novice!$B$93:$D$134,3,FALSE),0)</f>
        <v>0</v>
      </c>
      <c r="F69" s="77">
        <f>IFERROR(VLOOKUP(B69,Novice!$F$93:$H$134,3,FALSE),0)</f>
        <v>0</v>
      </c>
      <c r="G69" s="77">
        <f>IFERROR(VLOOKUP(B69,Novice!$J$93:$L$134,3,FALSE),0)</f>
        <v>0</v>
      </c>
      <c r="H69" s="77">
        <f>IFERROR(VLOOKUP(B69,Novice!$N$93:$P$134,3,FALSE),0)</f>
        <v>0</v>
      </c>
      <c r="I69" s="126">
        <f>IFERROR(VLOOKUP(B69,Novice!$R$93:$T$134,3,FALSE),0)</f>
        <v>0</v>
      </c>
      <c r="J69" s="169">
        <f>IFERROR(VLOOKUP(B69,Novice!$V$93:$X$134,3,FALSE),0)</f>
        <v>0</v>
      </c>
    </row>
    <row r="70" spans="1:10" ht="15" customHeight="1">
      <c r="A70" s="152">
        <f>Novice!A36</f>
        <v>0</v>
      </c>
      <c r="B70" s="84">
        <f>Novice!B36</f>
        <v>0</v>
      </c>
      <c r="C70" s="84">
        <f t="shared" ref="C70:C85" si="4">SUM(E70:K70)</f>
        <v>0</v>
      </c>
      <c r="D70" s="125">
        <f t="shared" ref="D70:D101" si="5">SUM(E70:J70)-MIN(E70:I70)</f>
        <v>0</v>
      </c>
      <c r="E70" s="77">
        <f>IFERROR(VLOOKUP(B70,Novice!$B$93:$D$134,3,FALSE),0)</f>
        <v>0</v>
      </c>
      <c r="F70" s="77">
        <f>IFERROR(VLOOKUP(B70,Novice!$F$93:$H$134,3,FALSE),0)</f>
        <v>0</v>
      </c>
      <c r="G70" s="77">
        <f>IFERROR(VLOOKUP(B70,Novice!$J$93:$L$134,3,FALSE),0)</f>
        <v>0</v>
      </c>
      <c r="H70" s="77">
        <f>IFERROR(VLOOKUP(B70,Novice!$N$93:$P$134,3,FALSE),0)</f>
        <v>0</v>
      </c>
      <c r="I70" s="126">
        <f>IFERROR(VLOOKUP(B70,Novice!$R$93:$T$134,3,FALSE),0)</f>
        <v>0</v>
      </c>
      <c r="J70" s="169">
        <f>IFERROR(VLOOKUP(B70,Novice!$V$93:$X$134,3,FALSE),0)</f>
        <v>0</v>
      </c>
    </row>
    <row r="71" spans="1:10" ht="15" customHeight="1">
      <c r="A71" s="152">
        <f>Novice!A37</f>
        <v>0</v>
      </c>
      <c r="B71" s="84">
        <f>Novice!B37</f>
        <v>0</v>
      </c>
      <c r="C71" s="84">
        <f t="shared" si="4"/>
        <v>0</v>
      </c>
      <c r="D71" s="125">
        <f t="shared" si="5"/>
        <v>0</v>
      </c>
      <c r="E71" s="77">
        <f>IFERROR(VLOOKUP(B71,Novice!$B$93:$D$134,3,FALSE),0)</f>
        <v>0</v>
      </c>
      <c r="F71" s="77">
        <f>IFERROR(VLOOKUP(B71,Novice!$F$93:$H$134,3,FALSE),0)</f>
        <v>0</v>
      </c>
      <c r="G71" s="77">
        <f>IFERROR(VLOOKUP(B71,Novice!$J$93:$L$134,3,FALSE),0)</f>
        <v>0</v>
      </c>
      <c r="H71" s="77">
        <f>IFERROR(VLOOKUP(B71,Novice!$N$93:$P$134,3,FALSE),0)</f>
        <v>0</v>
      </c>
      <c r="I71" s="126">
        <f>IFERROR(VLOOKUP(B71,Novice!$R$93:$T$134,3,FALSE),0)</f>
        <v>0</v>
      </c>
      <c r="J71" s="169">
        <f>IFERROR(VLOOKUP(B71,Novice!$V$93:$X$134,3,FALSE),0)</f>
        <v>0</v>
      </c>
    </row>
    <row r="72" spans="1:10" ht="15" customHeight="1">
      <c r="A72" s="152">
        <f>Novice!A38</f>
        <v>0</v>
      </c>
      <c r="B72" s="84">
        <f>Novice!B38</f>
        <v>0</v>
      </c>
      <c r="C72" s="84">
        <f t="shared" si="4"/>
        <v>0</v>
      </c>
      <c r="D72" s="125">
        <f t="shared" si="5"/>
        <v>0</v>
      </c>
      <c r="E72" s="77">
        <f>IFERROR(VLOOKUP(B72,Novice!$B$93:$D$134,3,FALSE),0)</f>
        <v>0</v>
      </c>
      <c r="F72" s="77">
        <f>IFERROR(VLOOKUP(B72,Novice!$F$93:$H$134,3,FALSE),0)</f>
        <v>0</v>
      </c>
      <c r="G72" s="77">
        <f>IFERROR(VLOOKUP(B72,Novice!$J$93:$L$134,3,FALSE),0)</f>
        <v>0</v>
      </c>
      <c r="H72" s="77">
        <f>IFERROR(VLOOKUP(B72,Novice!$N$93:$P$134,3,FALSE),0)</f>
        <v>0</v>
      </c>
      <c r="I72" s="126">
        <f>IFERROR(VLOOKUP(B72,Novice!$R$93:$T$134,3,FALSE),0)</f>
        <v>0</v>
      </c>
      <c r="J72" s="169">
        <f>IFERROR(VLOOKUP(B72,Novice!$V$93:$X$134,3,FALSE),0)</f>
        <v>0</v>
      </c>
    </row>
    <row r="73" spans="1:10" ht="15" customHeight="1">
      <c r="A73" s="152">
        <f>Novice!A39</f>
        <v>0</v>
      </c>
      <c r="B73" s="84">
        <f>Novice!B39</f>
        <v>0</v>
      </c>
      <c r="C73" s="84">
        <f t="shared" si="4"/>
        <v>0</v>
      </c>
      <c r="D73" s="125">
        <f t="shared" si="5"/>
        <v>0</v>
      </c>
      <c r="E73" s="77">
        <f>IFERROR(VLOOKUP(B73,Novice!$B$93:$D$134,3,FALSE),0)</f>
        <v>0</v>
      </c>
      <c r="F73" s="77">
        <f>IFERROR(VLOOKUP(B73,Novice!$F$93:$H$134,3,FALSE),0)</f>
        <v>0</v>
      </c>
      <c r="G73" s="77">
        <f>IFERROR(VLOOKUP(B73,Novice!$J$93:$L$134,3,FALSE),0)</f>
        <v>0</v>
      </c>
      <c r="H73" s="77">
        <f>IFERROR(VLOOKUP(B73,Novice!$N$93:$P$134,3,FALSE),0)</f>
        <v>0</v>
      </c>
      <c r="I73" s="126">
        <f>IFERROR(VLOOKUP(B73,Novice!$R$93:$T$134,3,FALSE),0)</f>
        <v>0</v>
      </c>
      <c r="J73" s="169">
        <f>IFERROR(VLOOKUP(B73,Novice!$V$93:$X$134,3,FALSE),0)</f>
        <v>0</v>
      </c>
    </row>
    <row r="74" spans="1:10" ht="15" customHeight="1">
      <c r="A74" s="152">
        <f>Rookies!A39</f>
        <v>0</v>
      </c>
      <c r="B74" s="84">
        <f>Rookies!B39</f>
        <v>0</v>
      </c>
      <c r="C74" s="84">
        <f t="shared" si="4"/>
        <v>0</v>
      </c>
      <c r="D74" s="125">
        <f t="shared" si="5"/>
        <v>0</v>
      </c>
      <c r="E74" s="77">
        <f>IFERROR(VLOOKUP(B74,Rookies!$B$93:$D$134,3,FALSE),0)</f>
        <v>0</v>
      </c>
      <c r="F74" s="77">
        <f>IFERROR(VLOOKUP(B74,Rookies!$F$93:$H$134,3,FALSE),0)</f>
        <v>0</v>
      </c>
      <c r="G74" s="77">
        <f>IFERROR(VLOOKUP(B74,Rookies!$J$93:$L$134,3,FALSE),0)</f>
        <v>0</v>
      </c>
      <c r="H74" s="77">
        <f>IFERROR(VLOOKUP(B74,Rookies!$N$93:$P$134,3,FALSE),0)</f>
        <v>0</v>
      </c>
      <c r="I74" s="126">
        <f>IFERROR(VLOOKUP(B74,Rookies!$R$93:$T$134,3,FALSE),0)</f>
        <v>0</v>
      </c>
      <c r="J74" s="169">
        <f>IFERROR(VLOOKUP(B74,Rookies!$V$93:$X$134,3,FALSE),0)</f>
        <v>0</v>
      </c>
    </row>
    <row r="75" spans="1:10" ht="15" customHeight="1">
      <c r="A75" s="152">
        <f>Rookies!A40</f>
        <v>0</v>
      </c>
      <c r="B75" s="84">
        <f>Rookies!B40</f>
        <v>0</v>
      </c>
      <c r="C75" s="84">
        <f t="shared" si="4"/>
        <v>0</v>
      </c>
      <c r="D75" s="125">
        <f t="shared" si="5"/>
        <v>0</v>
      </c>
      <c r="E75" s="77">
        <f>IFERROR(VLOOKUP(B75,Rookies!$B$93:$D$134,3,FALSE),0)</f>
        <v>0</v>
      </c>
      <c r="F75" s="77">
        <f>IFERROR(VLOOKUP(B75,Rookies!$F$93:$H$134,3,FALSE),0)</f>
        <v>0</v>
      </c>
      <c r="G75" s="77">
        <f>IFERROR(VLOOKUP(B75,Rookies!$J$93:$L$134,3,FALSE),0)</f>
        <v>0</v>
      </c>
      <c r="H75" s="77">
        <f>IFERROR(VLOOKUP(B75,Rookies!$N$93:$P$134,3,FALSE),0)</f>
        <v>0</v>
      </c>
      <c r="I75" s="126">
        <f>IFERROR(VLOOKUP(B75,Rookies!$R$93:$T$134,3,FALSE),0)</f>
        <v>0</v>
      </c>
      <c r="J75" s="169">
        <f>IFERROR(VLOOKUP(B75,Rookies!$V$93:$X$134,3,FALSE),0)</f>
        <v>0</v>
      </c>
    </row>
    <row r="76" spans="1:10" ht="15" customHeight="1">
      <c r="A76" s="152">
        <f>Rookies!A41</f>
        <v>0</v>
      </c>
      <c r="B76" s="84">
        <f>Rookies!B41</f>
        <v>0</v>
      </c>
      <c r="C76" s="84">
        <f t="shared" si="4"/>
        <v>0</v>
      </c>
      <c r="D76" s="125">
        <f t="shared" si="5"/>
        <v>0</v>
      </c>
      <c r="E76" s="77">
        <f>IFERROR(VLOOKUP(B76,Rookies!$B$93:$D$134,3,FALSE),0)</f>
        <v>0</v>
      </c>
      <c r="F76" s="77">
        <f>IFERROR(VLOOKUP(B76,Rookies!$F$93:$H$134,3,FALSE),0)</f>
        <v>0</v>
      </c>
      <c r="G76" s="77">
        <f>IFERROR(VLOOKUP(B76,Rookies!$J$93:$L$134,3,FALSE),0)</f>
        <v>0</v>
      </c>
      <c r="H76" s="77">
        <f>IFERROR(VLOOKUP(B76,Rookies!$N$93:$P$134,3,FALSE),0)</f>
        <v>0</v>
      </c>
      <c r="I76" s="126">
        <f>IFERROR(VLOOKUP(B76,Rookies!$R$93:$T$134,3,FALSE),0)</f>
        <v>0</v>
      </c>
      <c r="J76" s="169">
        <f>IFERROR(VLOOKUP(B76,Rookies!$V$93:$X$134,3,FALSE),0)</f>
        <v>0</v>
      </c>
    </row>
    <row r="77" spans="1:10" ht="15" customHeight="1">
      <c r="A77" s="152">
        <f>Rookies!A42</f>
        <v>0</v>
      </c>
      <c r="B77" s="84">
        <f>Rookies!B42</f>
        <v>0</v>
      </c>
      <c r="C77" s="84">
        <f t="shared" si="4"/>
        <v>0</v>
      </c>
      <c r="D77" s="125">
        <f t="shared" si="5"/>
        <v>0</v>
      </c>
      <c r="E77" s="77">
        <f>IFERROR(VLOOKUP(B77,Rookies!$B$93:$D$134,3,FALSE),0)</f>
        <v>0</v>
      </c>
      <c r="F77" s="77">
        <f>IFERROR(VLOOKUP(B77,Rookies!$F$93:$H$134,3,FALSE),0)</f>
        <v>0</v>
      </c>
      <c r="G77" s="77">
        <f>IFERROR(VLOOKUP(B77,Rookies!$J$93:$L$134,3,FALSE),0)</f>
        <v>0</v>
      </c>
      <c r="H77" s="77">
        <f>IFERROR(VLOOKUP(B77,Rookies!$N$93:$P$134,3,FALSE),0)</f>
        <v>0</v>
      </c>
      <c r="I77" s="126">
        <f>IFERROR(VLOOKUP(B77,Rookies!$R$93:$T$134,3,FALSE),0)</f>
        <v>0</v>
      </c>
      <c r="J77" s="169">
        <f>IFERROR(VLOOKUP(B77,Rookies!$V$93:$X$134,3,FALSE),0)</f>
        <v>0</v>
      </c>
    </row>
    <row r="78" spans="1:10" ht="15" customHeight="1">
      <c r="A78" s="152">
        <f>Rookies!A43</f>
        <v>0</v>
      </c>
      <c r="B78" s="84">
        <f>Rookies!B43</f>
        <v>0</v>
      </c>
      <c r="C78" s="84">
        <f t="shared" si="4"/>
        <v>0</v>
      </c>
      <c r="D78" s="125">
        <f t="shared" si="5"/>
        <v>0</v>
      </c>
      <c r="E78" s="77">
        <f>IFERROR(VLOOKUP(B78,Rookies!$B$93:$D$134,3,FALSE),0)</f>
        <v>0</v>
      </c>
      <c r="F78" s="77">
        <f>IFERROR(VLOOKUP(B78,Rookies!$F$93:$H$134,3,FALSE),0)</f>
        <v>0</v>
      </c>
      <c r="G78" s="77">
        <f>IFERROR(VLOOKUP(B78,Rookies!$J$93:$L$134,3,FALSE),0)</f>
        <v>0</v>
      </c>
      <c r="H78" s="77">
        <f>IFERROR(VLOOKUP(B78,Rookies!$N$93:$P$134,3,FALSE),0)</f>
        <v>0</v>
      </c>
      <c r="I78" s="126">
        <f>IFERROR(VLOOKUP(B78,Rookies!$R$93:$T$134,3,FALSE),0)</f>
        <v>0</v>
      </c>
      <c r="J78" s="169">
        <f>IFERROR(VLOOKUP(B78,Rookies!$V$93:$X$134,3,FALSE),0)</f>
        <v>0</v>
      </c>
    </row>
    <row r="79" spans="1:10" ht="15" customHeight="1">
      <c r="A79" s="152">
        <f>Rookies!A44</f>
        <v>0</v>
      </c>
      <c r="B79" s="84">
        <f>Rookies!B44</f>
        <v>0</v>
      </c>
      <c r="C79" s="84">
        <f t="shared" si="4"/>
        <v>0</v>
      </c>
      <c r="D79" s="125">
        <f t="shared" si="5"/>
        <v>0</v>
      </c>
      <c r="E79" s="77">
        <f>IFERROR(VLOOKUP(B79,Rookies!$B$93:$D$134,3,FALSE),0)</f>
        <v>0</v>
      </c>
      <c r="F79" s="77">
        <f>IFERROR(VLOOKUP(B79,Rookies!$F$93:$H$134,3,FALSE),0)</f>
        <v>0</v>
      </c>
      <c r="G79" s="77">
        <f>IFERROR(VLOOKUP(B79,Rookies!$J$93:$L$134,3,FALSE),0)</f>
        <v>0</v>
      </c>
      <c r="H79" s="77">
        <f>IFERROR(VLOOKUP(B79,Rookies!$N$93:$P$134,3,FALSE),0)</f>
        <v>0</v>
      </c>
      <c r="I79" s="126">
        <f>IFERROR(VLOOKUP(B79,Rookies!$R$93:$T$134,3,FALSE),0)</f>
        <v>0</v>
      </c>
      <c r="J79" s="169">
        <f>IFERROR(VLOOKUP(B79,Rookies!$V$93:$X$134,3,FALSE),0)</f>
        <v>0</v>
      </c>
    </row>
    <row r="80" spans="1:10" ht="15" customHeight="1">
      <c r="A80" s="152">
        <f>Rookies!A45</f>
        <v>0</v>
      </c>
      <c r="B80" s="84">
        <f>Rookies!B45</f>
        <v>0</v>
      </c>
      <c r="C80" s="84">
        <f t="shared" si="4"/>
        <v>0</v>
      </c>
      <c r="D80" s="125">
        <f t="shared" si="5"/>
        <v>0</v>
      </c>
      <c r="E80" s="77">
        <f>IFERROR(VLOOKUP(B80,Rookies!$B$93:$D$134,3,FALSE),0)</f>
        <v>0</v>
      </c>
      <c r="F80" s="77">
        <f>IFERROR(VLOOKUP(B80,Rookies!$F$93:$H$134,3,FALSE),0)</f>
        <v>0</v>
      </c>
      <c r="G80" s="77">
        <f>IFERROR(VLOOKUP(B80,Rookies!$J$93:$L$134,3,FALSE),0)</f>
        <v>0</v>
      </c>
      <c r="H80" s="77">
        <f>IFERROR(VLOOKUP(B80,Rookies!$N$93:$P$134,3,FALSE),0)</f>
        <v>0</v>
      </c>
      <c r="I80" s="126">
        <f>IFERROR(VLOOKUP(B80,Rookies!$R$93:$T$134,3,FALSE),0)</f>
        <v>0</v>
      </c>
      <c r="J80" s="169">
        <f>IFERROR(VLOOKUP(B80,Rookies!$V$93:$X$134,3,FALSE),0)</f>
        <v>0</v>
      </c>
    </row>
    <row r="81" spans="1:10" ht="15" customHeight="1">
      <c r="A81" s="152">
        <f>Rookies!A46</f>
        <v>0</v>
      </c>
      <c r="B81" s="84">
        <f>Rookies!B46</f>
        <v>0</v>
      </c>
      <c r="C81" s="84">
        <f t="shared" si="4"/>
        <v>0</v>
      </c>
      <c r="D81" s="125">
        <f t="shared" si="5"/>
        <v>0</v>
      </c>
      <c r="E81" s="77">
        <f>IFERROR(VLOOKUP(B81,Rookies!$B$93:$D$134,3,FALSE),0)</f>
        <v>0</v>
      </c>
      <c r="F81" s="77">
        <f>IFERROR(VLOOKUP(B81,Rookies!$F$93:$H$134,3,FALSE),0)</f>
        <v>0</v>
      </c>
      <c r="G81" s="77">
        <f>IFERROR(VLOOKUP(B81,Rookies!$J$93:$L$134,3,FALSE),0)</f>
        <v>0</v>
      </c>
      <c r="H81" s="77">
        <f>IFERROR(VLOOKUP(B81,Rookies!$N$93:$P$134,3,FALSE),0)</f>
        <v>0</v>
      </c>
      <c r="I81" s="126">
        <f>IFERROR(VLOOKUP(B81,Rookies!$R$93:$T$134,3,FALSE),0)</f>
        <v>0</v>
      </c>
      <c r="J81" s="169">
        <f>IFERROR(VLOOKUP(B81,Rookies!$V$93:$X$134,3,FALSE),0)</f>
        <v>0</v>
      </c>
    </row>
    <row r="82" spans="1:10" ht="15" customHeight="1">
      <c r="A82" s="152">
        <f>Rookies!A47</f>
        <v>0</v>
      </c>
      <c r="B82" s="84">
        <f>Rookies!B47</f>
        <v>0</v>
      </c>
      <c r="C82" s="84">
        <f t="shared" si="4"/>
        <v>0</v>
      </c>
      <c r="D82" s="125">
        <f t="shared" si="5"/>
        <v>0</v>
      </c>
      <c r="E82" s="77">
        <f>IFERROR(VLOOKUP(B82,Rookies!$B$93:$D$134,3,FALSE),0)</f>
        <v>0</v>
      </c>
      <c r="F82" s="77">
        <f>IFERROR(VLOOKUP(B82,Rookies!$F$93:$H$134,3,FALSE),0)</f>
        <v>0</v>
      </c>
      <c r="G82" s="77">
        <f>IFERROR(VLOOKUP(B82,Rookies!$J$93:$L$134,3,FALSE),0)</f>
        <v>0</v>
      </c>
      <c r="H82" s="77">
        <f>IFERROR(VLOOKUP(B82,Rookies!$N$93:$P$134,3,FALSE),0)</f>
        <v>0</v>
      </c>
      <c r="I82" s="126">
        <f>IFERROR(VLOOKUP(B82,Rookies!$R$93:$T$134,3,FALSE),0)</f>
        <v>0</v>
      </c>
      <c r="J82" s="169">
        <f>IFERROR(VLOOKUP(B82,Rookies!$V$93:$X$134,3,FALSE),0)</f>
        <v>0</v>
      </c>
    </row>
    <row r="83" spans="1:10" ht="15" customHeight="1">
      <c r="A83" s="152">
        <f>Rookies!A48</f>
        <v>0</v>
      </c>
      <c r="B83" s="84">
        <f>Rookies!B48</f>
        <v>0</v>
      </c>
      <c r="C83" s="84">
        <f t="shared" si="4"/>
        <v>0</v>
      </c>
      <c r="D83" s="125">
        <f t="shared" si="5"/>
        <v>0</v>
      </c>
      <c r="E83" s="77">
        <f>IFERROR(VLOOKUP(B83,Rookies!$B$93:$D$134,3,FALSE),0)</f>
        <v>0</v>
      </c>
      <c r="F83" s="77">
        <f>IFERROR(VLOOKUP(B83,Rookies!$F$93:$H$134,3,FALSE),0)</f>
        <v>0</v>
      </c>
      <c r="G83" s="77">
        <f>IFERROR(VLOOKUP(B83,Rookies!$J$93:$L$134,3,FALSE),0)</f>
        <v>0</v>
      </c>
      <c r="H83" s="77">
        <f>IFERROR(VLOOKUP(B83,Rookies!$N$93:$P$134,3,FALSE),0)</f>
        <v>0</v>
      </c>
      <c r="I83" s="126">
        <f>IFERROR(VLOOKUP(B83,Rookies!$R$93:$T$134,3,FALSE),0)</f>
        <v>0</v>
      </c>
      <c r="J83" s="169">
        <f>IFERROR(VLOOKUP(B83,Rookies!$V$93:$X$134,3,FALSE),0)</f>
        <v>0</v>
      </c>
    </row>
    <row r="84" spans="1:10" ht="15" customHeight="1">
      <c r="A84" s="152">
        <f>Rookies!A49</f>
        <v>0</v>
      </c>
      <c r="B84" s="84">
        <f>Rookies!B49</f>
        <v>0</v>
      </c>
      <c r="C84" s="84">
        <f t="shared" si="4"/>
        <v>0</v>
      </c>
      <c r="D84" s="125">
        <f t="shared" si="5"/>
        <v>0</v>
      </c>
      <c r="E84" s="77">
        <f>IFERROR(VLOOKUP(B84,Rookies!$B$93:$D$134,3,FALSE),0)</f>
        <v>0</v>
      </c>
      <c r="F84" s="77">
        <f>IFERROR(VLOOKUP(B84,Rookies!$F$93:$H$134,3,FALSE),0)</f>
        <v>0</v>
      </c>
      <c r="G84" s="77">
        <f>IFERROR(VLOOKUP(B84,Rookies!$J$93:$L$134,3,FALSE),0)</f>
        <v>0</v>
      </c>
      <c r="H84" s="77">
        <f>IFERROR(VLOOKUP(B84,Rookies!$N$93:$P$134,3,FALSE),0)</f>
        <v>0</v>
      </c>
      <c r="I84" s="126">
        <f>IFERROR(VLOOKUP(B84,Rookies!$R$93:$T$134,3,FALSE),0)</f>
        <v>0</v>
      </c>
      <c r="J84" s="169">
        <f>IFERROR(VLOOKUP(B84,Rookies!$V$93:$X$134,3,FALSE),0)</f>
        <v>0</v>
      </c>
    </row>
    <row r="85" spans="1:10" ht="15" customHeight="1">
      <c r="A85" s="152">
        <f>Rookies!A50</f>
        <v>0</v>
      </c>
      <c r="B85" s="84">
        <f>Rookies!B50</f>
        <v>0</v>
      </c>
      <c r="C85" s="84">
        <f t="shared" si="4"/>
        <v>0</v>
      </c>
      <c r="D85" s="125">
        <f t="shared" si="5"/>
        <v>0</v>
      </c>
      <c r="E85" s="77">
        <f>IFERROR(VLOOKUP(B85,Rookies!$B$93:$D$134,3,FALSE),0)</f>
        <v>0</v>
      </c>
      <c r="F85" s="77">
        <f>IFERROR(VLOOKUP(B85,Rookies!$F$93:$H$134,3,FALSE),0)</f>
        <v>0</v>
      </c>
      <c r="G85" s="77">
        <f>IFERROR(VLOOKUP(B85,Rookies!$J$93:$L$134,3,FALSE),0)</f>
        <v>0</v>
      </c>
      <c r="H85" s="77">
        <f>IFERROR(VLOOKUP(B85,Rookies!$N$93:$P$134,3,FALSE),0)</f>
        <v>0</v>
      </c>
      <c r="I85" s="126">
        <f>IFERROR(VLOOKUP(B85,Rookies!$R$93:$T$134,3,FALSE),0)</f>
        <v>0</v>
      </c>
      <c r="J85" s="169">
        <f>IFERROR(VLOOKUP(B85,Rookies!$V$93:$X$134,3,FALSE),0)</f>
        <v>0</v>
      </c>
    </row>
  </sheetData>
  <autoFilter ref="A5:J85" xr:uid="{00000000-0001-0000-0300-000000000000}">
    <sortState xmlns:xlrd2="http://schemas.microsoft.com/office/spreadsheetml/2017/richdata2" ref="A6:J85">
      <sortCondition descending="1" ref="D5:D85"/>
    </sortState>
  </autoFilter>
  <sortState xmlns:xlrd2="http://schemas.microsoft.com/office/spreadsheetml/2017/richdata2" ref="A6:AR28">
    <sortCondition descending="1" ref="D6:D28"/>
    <sortCondition descending="1" ref="C6:C28"/>
  </sortState>
  <mergeCells count="2">
    <mergeCell ref="E2:F2"/>
    <mergeCell ref="B2:D2"/>
  </mergeCells>
  <phoneticPr fontId="7" type="noConversion"/>
  <pageMargins left="0.17" right="0.16" top="0.23" bottom="0.19" header="0.17" footer="0.16"/>
  <pageSetup scale="55" orientation="landscape" r:id="rId1"/>
  <headerFooter alignWithMargins="0"/>
  <ignoredErrors>
    <ignoredError sqref="E86:J8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L136"/>
  <sheetViews>
    <sheetView zoomScaleNormal="100" workbookViewId="0">
      <selection activeCell="B2" sqref="B2:C2"/>
    </sheetView>
  </sheetViews>
  <sheetFormatPr defaultColWidth="8.85546875" defaultRowHeight="12.75"/>
  <cols>
    <col min="1" max="1" width="15.42578125" style="85" bestFit="1" customWidth="1"/>
    <col min="2" max="2" width="23.42578125" style="85" customWidth="1"/>
    <col min="3" max="3" width="19.42578125" style="85" bestFit="1" customWidth="1"/>
    <col min="4" max="4" width="24.85546875" style="94" bestFit="1" customWidth="1"/>
    <col min="5" max="5" width="17.5703125" style="94" customWidth="1"/>
    <col min="6" max="6" width="16.85546875" style="94" customWidth="1"/>
    <col min="7" max="7" width="17.85546875" style="94" customWidth="1"/>
    <col min="8" max="8" width="18.85546875" style="94" bestFit="1" customWidth="1"/>
    <col min="9" max="9" width="18.85546875" style="94" customWidth="1"/>
    <col min="10" max="10" width="20.5703125" style="94" customWidth="1"/>
    <col min="11" max="11" width="17.42578125" style="94" customWidth="1"/>
    <col min="12" max="12" width="24.140625" style="94" bestFit="1" customWidth="1"/>
    <col min="13" max="13" width="18.5703125" style="94" customWidth="1"/>
    <col min="14" max="14" width="21.42578125" style="94" bestFit="1" customWidth="1"/>
    <col min="15" max="15" width="16" style="85" bestFit="1" customWidth="1"/>
    <col min="16" max="16" width="18.85546875" style="85" bestFit="1" customWidth="1"/>
    <col min="17" max="17" width="15.85546875" style="85" customWidth="1"/>
    <col min="18" max="18" width="21.42578125" style="85" bestFit="1" customWidth="1"/>
    <col min="19" max="19" width="11.5703125" style="85" bestFit="1" customWidth="1"/>
    <col min="20" max="20" width="18.85546875" style="85" bestFit="1" customWidth="1"/>
    <col min="21" max="21" width="16.140625" style="85" customWidth="1"/>
    <col min="22" max="22" width="19" style="85" customWidth="1"/>
    <col min="23" max="23" width="11.5703125" style="85" bestFit="1" customWidth="1"/>
    <col min="24" max="24" width="18.85546875" style="85" bestFit="1" customWidth="1"/>
    <col min="25" max="25" width="6.140625" style="85" bestFit="1" customWidth="1"/>
    <col min="26" max="26" width="16.85546875" style="85" customWidth="1"/>
    <col min="27" max="27" width="11.5703125" style="85" bestFit="1" customWidth="1"/>
    <col min="28" max="28" width="18.85546875" style="85" bestFit="1" customWidth="1"/>
    <col min="29" max="38" width="12.5703125" style="85" customWidth="1"/>
    <col min="39" max="16384" width="8.85546875" style="85"/>
  </cols>
  <sheetData>
    <row r="1" spans="1:38" ht="15" customHeight="1"/>
    <row r="2" spans="1:38" s="90" customFormat="1" ht="15" customHeight="1">
      <c r="A2" s="177" t="s">
        <v>6</v>
      </c>
      <c r="B2" s="207" t="s">
        <v>59</v>
      </c>
      <c r="C2" s="207"/>
      <c r="D2" s="215"/>
      <c r="E2" s="215"/>
      <c r="F2" s="97"/>
      <c r="G2" s="97"/>
      <c r="H2" s="97"/>
      <c r="I2" s="97"/>
      <c r="J2" s="97"/>
      <c r="K2" s="97"/>
      <c r="L2" s="97"/>
      <c r="M2" s="97"/>
      <c r="N2" s="97"/>
    </row>
    <row r="3" spans="1:38" ht="15" customHeight="1"/>
    <row r="4" spans="1:38" ht="15" customHeight="1">
      <c r="A4" s="8"/>
      <c r="B4" s="122"/>
      <c r="C4" s="122"/>
    </row>
    <row r="5" spans="1:38" s="90" customFormat="1" ht="15" customHeight="1">
      <c r="A5" s="93" t="s">
        <v>9</v>
      </c>
      <c r="B5" s="66" t="s">
        <v>8</v>
      </c>
      <c r="C5" s="66" t="s">
        <v>5</v>
      </c>
      <c r="D5" s="93" t="s">
        <v>10</v>
      </c>
      <c r="E5" s="135" t="s">
        <v>65</v>
      </c>
      <c r="F5" s="136" t="s">
        <v>66</v>
      </c>
      <c r="G5" s="149" t="s">
        <v>45</v>
      </c>
      <c r="H5" s="142" t="s">
        <v>67</v>
      </c>
      <c r="I5" s="139" t="s">
        <v>68</v>
      </c>
      <c r="J5" s="179" t="s">
        <v>185</v>
      </c>
      <c r="K5" s="94"/>
      <c r="L5" s="85"/>
    </row>
    <row r="6" spans="1:38" s="90" customFormat="1" ht="15" customHeight="1">
      <c r="A6" s="54" t="s">
        <v>1056</v>
      </c>
      <c r="B6" s="84" t="s">
        <v>1002</v>
      </c>
      <c r="C6" s="118">
        <f t="shared" ref="C6:C30" si="0">SUM(E6:K6)</f>
        <v>145</v>
      </c>
      <c r="D6" s="140">
        <f t="shared" ref="D6:D30" si="1">SUM(E6:J6)-MIN(E6:I6)</f>
        <v>124</v>
      </c>
      <c r="E6" s="104">
        <f t="shared" ref="E6:E30" si="2">IFERROR(VLOOKUP(B6,$B$93:$C$134,2,FALSE),0)</f>
        <v>34</v>
      </c>
      <c r="F6" s="104">
        <f t="shared" ref="F6:F30" si="3">IFERROR(VLOOKUP(B6,$F$93:$G$134,2,FALSE),0)</f>
        <v>38</v>
      </c>
      <c r="G6" s="104">
        <f t="shared" ref="G6:G30" si="4">IFERROR(VLOOKUP(B6,$J$93:$K$134,2,FALSE),0)</f>
        <v>25</v>
      </c>
      <c r="H6" s="104">
        <f t="shared" ref="H6:H30" si="5">IFERROR(VLOOKUP(B6,$N$93:$O$134,2,FALSE),0)</f>
        <v>21</v>
      </c>
      <c r="I6" s="104">
        <f t="shared" ref="I6:I30" si="6">IFERROR(VLOOKUP(B6,$R$93:$S$134,2,FALSE),0)</f>
        <v>27</v>
      </c>
      <c r="J6" s="180">
        <f t="shared" ref="J6:J30" si="7">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row>
    <row r="7" spans="1:38" ht="15" customHeight="1">
      <c r="A7" s="54" t="s">
        <v>41</v>
      </c>
      <c r="B7" s="84" t="s">
        <v>1010</v>
      </c>
      <c r="C7" s="118">
        <f t="shared" si="0"/>
        <v>121</v>
      </c>
      <c r="D7" s="140">
        <f t="shared" si="1"/>
        <v>121</v>
      </c>
      <c r="E7" s="104">
        <f t="shared" si="2"/>
        <v>24</v>
      </c>
      <c r="F7" s="104">
        <f t="shared" si="3"/>
        <v>0</v>
      </c>
      <c r="G7" s="104">
        <f t="shared" si="4"/>
        <v>29</v>
      </c>
      <c r="H7" s="104">
        <f t="shared" si="5"/>
        <v>32</v>
      </c>
      <c r="I7" s="104">
        <f t="shared" si="6"/>
        <v>36</v>
      </c>
      <c r="J7" s="180">
        <f t="shared" si="7"/>
        <v>0</v>
      </c>
      <c r="L7" s="85"/>
      <c r="M7" s="85"/>
      <c r="N7" s="85"/>
      <c r="AJ7" s="90"/>
      <c r="AK7" s="90"/>
      <c r="AL7" s="90"/>
    </row>
    <row r="8" spans="1:38" ht="15" customHeight="1">
      <c r="A8" s="54" t="s">
        <v>1056</v>
      </c>
      <c r="B8" s="84" t="s">
        <v>1013</v>
      </c>
      <c r="C8" s="118">
        <f t="shared" si="0"/>
        <v>134</v>
      </c>
      <c r="D8" s="140">
        <f t="shared" si="1"/>
        <v>120</v>
      </c>
      <c r="E8" s="104">
        <f t="shared" si="2"/>
        <v>14</v>
      </c>
      <c r="F8" s="104">
        <f t="shared" si="3"/>
        <v>25</v>
      </c>
      <c r="G8" s="104">
        <f t="shared" si="4"/>
        <v>27</v>
      </c>
      <c r="H8" s="104">
        <f t="shared" si="5"/>
        <v>36</v>
      </c>
      <c r="I8" s="104">
        <f t="shared" si="6"/>
        <v>32</v>
      </c>
      <c r="J8" s="180">
        <f t="shared" si="7"/>
        <v>0</v>
      </c>
      <c r="L8" s="85"/>
      <c r="M8" s="85"/>
      <c r="N8" s="85"/>
    </row>
    <row r="9" spans="1:38" ht="15" customHeight="1">
      <c r="A9" s="54" t="s">
        <v>41</v>
      </c>
      <c r="B9" s="84" t="s">
        <v>1000</v>
      </c>
      <c r="C9" s="118">
        <f t="shared" si="0"/>
        <v>118</v>
      </c>
      <c r="D9" s="140">
        <f t="shared" si="1"/>
        <v>104</v>
      </c>
      <c r="E9" s="104">
        <f t="shared" si="2"/>
        <v>38</v>
      </c>
      <c r="F9" s="104">
        <f t="shared" si="3"/>
        <v>32</v>
      </c>
      <c r="G9" s="104">
        <f t="shared" si="4"/>
        <v>14</v>
      </c>
      <c r="H9" s="104">
        <f t="shared" si="5"/>
        <v>14</v>
      </c>
      <c r="I9" s="104">
        <f t="shared" si="6"/>
        <v>20</v>
      </c>
      <c r="J9" s="186">
        <f t="shared" si="7"/>
        <v>0</v>
      </c>
      <c r="L9" s="85"/>
      <c r="M9" s="85"/>
      <c r="N9" s="85"/>
    </row>
    <row r="10" spans="1:38" s="90" customFormat="1" ht="15" customHeight="1">
      <c r="A10" s="54" t="s">
        <v>1056</v>
      </c>
      <c r="B10" s="84" t="s">
        <v>1006</v>
      </c>
      <c r="C10" s="118">
        <f t="shared" si="0"/>
        <v>121</v>
      </c>
      <c r="D10" s="140">
        <f t="shared" si="1"/>
        <v>100</v>
      </c>
      <c r="E10" s="104">
        <f t="shared" si="2"/>
        <v>28</v>
      </c>
      <c r="F10" s="104">
        <f t="shared" si="3"/>
        <v>21</v>
      </c>
      <c r="G10" s="104">
        <f t="shared" si="4"/>
        <v>24</v>
      </c>
      <c r="H10" s="104">
        <f t="shared" si="5"/>
        <v>27</v>
      </c>
      <c r="I10" s="104">
        <f t="shared" si="6"/>
        <v>21</v>
      </c>
      <c r="J10" s="180">
        <f t="shared" si="7"/>
        <v>0</v>
      </c>
      <c r="K10" s="94"/>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row>
    <row r="11" spans="1:38" ht="15" customHeight="1">
      <c r="A11" s="54" t="s">
        <v>1056</v>
      </c>
      <c r="B11" s="84" t="s">
        <v>1008</v>
      </c>
      <c r="C11" s="118">
        <f t="shared" si="0"/>
        <v>115</v>
      </c>
      <c r="D11" s="140">
        <f t="shared" si="1"/>
        <v>98</v>
      </c>
      <c r="E11" s="104">
        <f t="shared" si="2"/>
        <v>26</v>
      </c>
      <c r="F11" s="104">
        <f t="shared" si="3"/>
        <v>22</v>
      </c>
      <c r="G11" s="104">
        <f t="shared" si="4"/>
        <v>28</v>
      </c>
      <c r="H11" s="104">
        <f t="shared" si="5"/>
        <v>22</v>
      </c>
      <c r="I11" s="104">
        <f t="shared" si="6"/>
        <v>17</v>
      </c>
      <c r="J11" s="186">
        <f t="shared" si="7"/>
        <v>0</v>
      </c>
      <c r="L11" s="85"/>
      <c r="M11" s="85"/>
      <c r="N11" s="85"/>
    </row>
    <row r="12" spans="1:38" ht="15" customHeight="1">
      <c r="A12" s="54" t="s">
        <v>1056</v>
      </c>
      <c r="B12" s="84" t="s">
        <v>1007</v>
      </c>
      <c r="C12" s="118">
        <f t="shared" si="0"/>
        <v>109</v>
      </c>
      <c r="D12" s="140">
        <f t="shared" si="1"/>
        <v>95</v>
      </c>
      <c r="E12" s="104">
        <f t="shared" si="2"/>
        <v>27</v>
      </c>
      <c r="F12" s="104">
        <f t="shared" si="3"/>
        <v>19</v>
      </c>
      <c r="G12" s="104">
        <f t="shared" si="4"/>
        <v>30</v>
      </c>
      <c r="H12" s="104">
        <f t="shared" si="5"/>
        <v>14</v>
      </c>
      <c r="I12" s="104">
        <f t="shared" si="6"/>
        <v>19</v>
      </c>
      <c r="J12" s="180">
        <f t="shared" si="7"/>
        <v>0</v>
      </c>
      <c r="L12" s="85"/>
      <c r="M12" s="85"/>
      <c r="N12" s="85"/>
      <c r="AJ12" s="90"/>
      <c r="AK12" s="90"/>
      <c r="AL12" s="90"/>
    </row>
    <row r="13" spans="1:38" ht="15" customHeight="1">
      <c r="A13" s="54" t="s">
        <v>41</v>
      </c>
      <c r="B13" s="84" t="s">
        <v>1004</v>
      </c>
      <c r="C13" s="118">
        <f t="shared" si="0"/>
        <v>111</v>
      </c>
      <c r="D13" s="140">
        <f t="shared" si="1"/>
        <v>93</v>
      </c>
      <c r="E13" s="104">
        <f t="shared" si="2"/>
        <v>30</v>
      </c>
      <c r="F13" s="104">
        <f t="shared" si="3"/>
        <v>23</v>
      </c>
      <c r="G13" s="104">
        <f t="shared" si="4"/>
        <v>20</v>
      </c>
      <c r="H13" s="104">
        <f t="shared" si="5"/>
        <v>20</v>
      </c>
      <c r="I13" s="104">
        <f t="shared" si="6"/>
        <v>18</v>
      </c>
      <c r="J13" s="180">
        <f t="shared" si="7"/>
        <v>0</v>
      </c>
      <c r="L13" s="85"/>
      <c r="M13" s="85"/>
      <c r="N13" s="85"/>
    </row>
    <row r="14" spans="1:38" ht="15" customHeight="1">
      <c r="A14" s="54" t="s">
        <v>41</v>
      </c>
      <c r="B14" s="84" t="s">
        <v>1011</v>
      </c>
      <c r="C14" s="118">
        <f t="shared" si="0"/>
        <v>75</v>
      </c>
      <c r="D14" s="140">
        <f t="shared" si="1"/>
        <v>75</v>
      </c>
      <c r="E14" s="104">
        <f t="shared" si="2"/>
        <v>23</v>
      </c>
      <c r="F14" s="104">
        <f t="shared" si="3"/>
        <v>17</v>
      </c>
      <c r="G14" s="104">
        <f t="shared" si="4"/>
        <v>19</v>
      </c>
      <c r="H14" s="104">
        <f t="shared" si="5"/>
        <v>0</v>
      </c>
      <c r="I14" s="104">
        <f t="shared" si="6"/>
        <v>16</v>
      </c>
      <c r="J14" s="180">
        <f t="shared" si="7"/>
        <v>0</v>
      </c>
      <c r="L14" s="85"/>
      <c r="M14" s="85"/>
      <c r="N14" s="85"/>
    </row>
    <row r="15" spans="1:38" ht="15" customHeight="1">
      <c r="A15" s="54" t="s">
        <v>1056</v>
      </c>
      <c r="B15" s="84" t="s">
        <v>1014</v>
      </c>
      <c r="C15" s="118">
        <f t="shared" si="0"/>
        <v>71</v>
      </c>
      <c r="D15" s="140">
        <f t="shared" si="1"/>
        <v>71</v>
      </c>
      <c r="E15" s="104">
        <f t="shared" si="2"/>
        <v>14</v>
      </c>
      <c r="F15" s="104">
        <f t="shared" si="3"/>
        <v>34</v>
      </c>
      <c r="G15" s="104">
        <f t="shared" si="4"/>
        <v>23</v>
      </c>
      <c r="H15" s="104">
        <f t="shared" si="5"/>
        <v>0</v>
      </c>
      <c r="I15" s="104">
        <f t="shared" si="6"/>
        <v>0</v>
      </c>
      <c r="J15" s="180">
        <f t="shared" si="7"/>
        <v>0</v>
      </c>
      <c r="L15" s="85"/>
      <c r="M15" s="85"/>
      <c r="N15" s="85"/>
      <c r="Y15" s="90"/>
      <c r="Z15" s="90"/>
      <c r="AA15" s="90"/>
      <c r="AB15" s="90"/>
      <c r="AC15" s="90"/>
      <c r="AD15" s="90"/>
      <c r="AE15" s="90"/>
      <c r="AF15" s="90"/>
      <c r="AG15" s="90"/>
      <c r="AH15" s="90"/>
      <c r="AI15" s="90"/>
    </row>
    <row r="16" spans="1:38" ht="15" customHeight="1">
      <c r="A16" s="54" t="s">
        <v>41</v>
      </c>
      <c r="B16" s="84" t="s">
        <v>1019</v>
      </c>
      <c r="C16" s="118">
        <f t="shared" si="0"/>
        <v>62</v>
      </c>
      <c r="D16" s="140">
        <f t="shared" si="1"/>
        <v>62</v>
      </c>
      <c r="E16" s="104">
        <f t="shared" si="2"/>
        <v>14</v>
      </c>
      <c r="F16" s="104">
        <f t="shared" si="3"/>
        <v>27</v>
      </c>
      <c r="G16" s="104">
        <f t="shared" si="4"/>
        <v>21</v>
      </c>
      <c r="H16" s="104">
        <f t="shared" si="5"/>
        <v>0</v>
      </c>
      <c r="I16" s="104">
        <f t="shared" si="6"/>
        <v>0</v>
      </c>
      <c r="J16" s="180">
        <f t="shared" si="7"/>
        <v>0</v>
      </c>
      <c r="L16" s="85"/>
      <c r="M16" s="85"/>
      <c r="N16" s="85"/>
    </row>
    <row r="17" spans="1:14" ht="15" customHeight="1">
      <c r="A17" s="54" t="s">
        <v>41</v>
      </c>
      <c r="B17" s="84" t="s">
        <v>1003</v>
      </c>
      <c r="C17" s="118">
        <f t="shared" si="0"/>
        <v>58</v>
      </c>
      <c r="D17" s="140">
        <f t="shared" si="1"/>
        <v>58</v>
      </c>
      <c r="E17" s="104">
        <f t="shared" si="2"/>
        <v>32</v>
      </c>
      <c r="F17" s="104">
        <f t="shared" si="3"/>
        <v>26</v>
      </c>
      <c r="G17" s="104">
        <f t="shared" si="4"/>
        <v>0</v>
      </c>
      <c r="H17" s="104">
        <f t="shared" si="5"/>
        <v>0</v>
      </c>
      <c r="I17" s="104">
        <f t="shared" si="6"/>
        <v>0</v>
      </c>
      <c r="J17" s="180">
        <f t="shared" si="7"/>
        <v>0</v>
      </c>
      <c r="L17" s="85"/>
      <c r="M17" s="85"/>
      <c r="N17" s="85"/>
    </row>
    <row r="18" spans="1:14" ht="15" customHeight="1">
      <c r="A18" s="54" t="s">
        <v>41</v>
      </c>
      <c r="B18" s="84" t="s">
        <v>1018</v>
      </c>
      <c r="C18" s="118">
        <f t="shared" si="0"/>
        <v>53</v>
      </c>
      <c r="D18" s="140">
        <f t="shared" si="1"/>
        <v>53</v>
      </c>
      <c r="E18" s="104">
        <f t="shared" si="2"/>
        <v>14</v>
      </c>
      <c r="F18" s="104">
        <f t="shared" si="3"/>
        <v>20</v>
      </c>
      <c r="G18" s="104">
        <f t="shared" si="4"/>
        <v>0</v>
      </c>
      <c r="H18" s="104">
        <f t="shared" si="5"/>
        <v>19</v>
      </c>
      <c r="I18" s="104">
        <f t="shared" si="6"/>
        <v>0</v>
      </c>
      <c r="J18" s="186">
        <f t="shared" si="7"/>
        <v>0</v>
      </c>
      <c r="L18" s="85"/>
      <c r="M18" s="85"/>
      <c r="N18" s="85"/>
    </row>
    <row r="19" spans="1:14" ht="15" customHeight="1">
      <c r="A19" s="54" t="s">
        <v>41</v>
      </c>
      <c r="B19" s="84" t="s">
        <v>1104</v>
      </c>
      <c r="C19" s="118">
        <f t="shared" si="0"/>
        <v>48</v>
      </c>
      <c r="D19" s="140">
        <f t="shared" si="1"/>
        <v>48</v>
      </c>
      <c r="E19" s="104">
        <f t="shared" si="2"/>
        <v>0</v>
      </c>
      <c r="F19" s="104">
        <f t="shared" si="3"/>
        <v>0</v>
      </c>
      <c r="G19" s="104">
        <f t="shared" si="4"/>
        <v>18</v>
      </c>
      <c r="H19" s="104">
        <f t="shared" si="5"/>
        <v>14</v>
      </c>
      <c r="I19" s="104">
        <f t="shared" si="6"/>
        <v>16</v>
      </c>
      <c r="J19" s="180">
        <f t="shared" si="7"/>
        <v>0</v>
      </c>
      <c r="L19" s="85"/>
      <c r="M19" s="85"/>
      <c r="N19" s="85"/>
    </row>
    <row r="20" spans="1:14" ht="15" customHeight="1">
      <c r="A20" s="54" t="s">
        <v>41</v>
      </c>
      <c r="B20" s="84" t="s">
        <v>1016</v>
      </c>
      <c r="C20" s="118">
        <f t="shared" si="0"/>
        <v>38</v>
      </c>
      <c r="D20" s="140">
        <f t="shared" si="1"/>
        <v>38</v>
      </c>
      <c r="E20" s="104">
        <f t="shared" si="2"/>
        <v>14</v>
      </c>
      <c r="F20" s="104">
        <f t="shared" si="3"/>
        <v>24</v>
      </c>
      <c r="G20" s="104">
        <f t="shared" si="4"/>
        <v>0</v>
      </c>
      <c r="H20" s="104">
        <f t="shared" si="5"/>
        <v>0</v>
      </c>
      <c r="I20" s="104">
        <f t="shared" si="6"/>
        <v>0</v>
      </c>
      <c r="J20" s="180">
        <f t="shared" si="7"/>
        <v>0</v>
      </c>
      <c r="L20" s="85"/>
      <c r="M20" s="85"/>
      <c r="N20" s="85"/>
    </row>
    <row r="21" spans="1:14" ht="15" customHeight="1">
      <c r="A21" s="54" t="s">
        <v>41</v>
      </c>
      <c r="B21" s="84" t="s">
        <v>1047</v>
      </c>
      <c r="C21" s="118">
        <f t="shared" si="0"/>
        <v>34</v>
      </c>
      <c r="D21" s="140">
        <f t="shared" si="1"/>
        <v>34</v>
      </c>
      <c r="E21" s="104">
        <f t="shared" si="2"/>
        <v>0</v>
      </c>
      <c r="F21" s="104">
        <f t="shared" si="3"/>
        <v>0</v>
      </c>
      <c r="G21" s="104">
        <f t="shared" si="4"/>
        <v>34</v>
      </c>
      <c r="H21" s="104">
        <f t="shared" si="5"/>
        <v>0</v>
      </c>
      <c r="I21" s="104">
        <f t="shared" si="6"/>
        <v>0</v>
      </c>
      <c r="J21" s="186">
        <f t="shared" si="7"/>
        <v>0</v>
      </c>
      <c r="L21" s="85"/>
      <c r="M21" s="85"/>
      <c r="N21" s="85"/>
    </row>
    <row r="22" spans="1:14" ht="15" customHeight="1">
      <c r="A22" s="54" t="s">
        <v>41</v>
      </c>
      <c r="B22" s="84" t="s">
        <v>1015</v>
      </c>
      <c r="C22" s="118">
        <f t="shared" si="0"/>
        <v>32</v>
      </c>
      <c r="D22" s="140">
        <f t="shared" si="1"/>
        <v>32</v>
      </c>
      <c r="E22" s="104">
        <f t="shared" si="2"/>
        <v>14</v>
      </c>
      <c r="F22" s="104">
        <f t="shared" si="3"/>
        <v>18</v>
      </c>
      <c r="G22" s="104">
        <f t="shared" si="4"/>
        <v>0</v>
      </c>
      <c r="H22" s="104">
        <f t="shared" si="5"/>
        <v>0</v>
      </c>
      <c r="I22" s="104">
        <f t="shared" si="6"/>
        <v>0</v>
      </c>
      <c r="J22" s="180">
        <f t="shared" si="7"/>
        <v>0</v>
      </c>
      <c r="L22" s="85"/>
      <c r="M22" s="85"/>
      <c r="N22" s="85"/>
    </row>
    <row r="23" spans="1:14" ht="15" customHeight="1">
      <c r="A23" s="54" t="s">
        <v>41</v>
      </c>
      <c r="B23" s="84" t="s">
        <v>1086</v>
      </c>
      <c r="C23" s="118">
        <f t="shared" si="0"/>
        <v>16</v>
      </c>
      <c r="D23" s="140">
        <f t="shared" si="1"/>
        <v>16</v>
      </c>
      <c r="E23" s="104">
        <f t="shared" si="2"/>
        <v>0</v>
      </c>
      <c r="F23" s="104">
        <f t="shared" si="3"/>
        <v>16</v>
      </c>
      <c r="G23" s="104">
        <f t="shared" si="4"/>
        <v>0</v>
      </c>
      <c r="H23" s="104">
        <f t="shared" si="5"/>
        <v>0</v>
      </c>
      <c r="I23" s="104">
        <f t="shared" si="6"/>
        <v>0</v>
      </c>
      <c r="J23" s="180">
        <f t="shared" si="7"/>
        <v>0</v>
      </c>
      <c r="L23" s="85"/>
      <c r="M23" s="85"/>
      <c r="N23" s="85"/>
    </row>
    <row r="24" spans="1:14" ht="15" customHeight="1">
      <c r="A24" s="54" t="s">
        <v>41</v>
      </c>
      <c r="B24" s="84" t="s">
        <v>1087</v>
      </c>
      <c r="C24" s="118">
        <f t="shared" si="0"/>
        <v>14</v>
      </c>
      <c r="D24" s="140">
        <f t="shared" si="1"/>
        <v>14</v>
      </c>
      <c r="E24" s="104">
        <f t="shared" si="2"/>
        <v>0</v>
      </c>
      <c r="F24" s="104">
        <f t="shared" si="3"/>
        <v>14</v>
      </c>
      <c r="G24" s="104">
        <f t="shared" si="4"/>
        <v>0</v>
      </c>
      <c r="H24" s="104">
        <f t="shared" si="5"/>
        <v>0</v>
      </c>
      <c r="I24" s="104">
        <f t="shared" si="6"/>
        <v>0</v>
      </c>
      <c r="J24" s="180">
        <f t="shared" si="7"/>
        <v>0</v>
      </c>
      <c r="L24" s="85"/>
      <c r="M24" s="85"/>
      <c r="N24" s="85"/>
    </row>
    <row r="25" spans="1:14" ht="15" customHeight="1">
      <c r="A25" s="54" t="s">
        <v>41</v>
      </c>
      <c r="B25" s="84" t="s">
        <v>1105</v>
      </c>
      <c r="C25" s="118">
        <f t="shared" si="0"/>
        <v>14</v>
      </c>
      <c r="D25" s="140">
        <f t="shared" si="1"/>
        <v>14</v>
      </c>
      <c r="E25" s="104">
        <f t="shared" si="2"/>
        <v>0</v>
      </c>
      <c r="F25" s="104">
        <f t="shared" si="3"/>
        <v>0</v>
      </c>
      <c r="G25" s="104">
        <f t="shared" si="4"/>
        <v>14</v>
      </c>
      <c r="H25" s="104">
        <f t="shared" si="5"/>
        <v>0</v>
      </c>
      <c r="I25" s="104">
        <f t="shared" si="6"/>
        <v>0</v>
      </c>
      <c r="J25" s="180">
        <f t="shared" si="7"/>
        <v>0</v>
      </c>
      <c r="L25" s="85"/>
      <c r="M25" s="85"/>
      <c r="N25" s="85"/>
    </row>
    <row r="26" spans="1:14" ht="15" customHeight="1">
      <c r="A26" s="54"/>
      <c r="B26" s="84"/>
      <c r="C26" s="118">
        <f t="shared" si="0"/>
        <v>0</v>
      </c>
      <c r="D26" s="140">
        <f t="shared" si="1"/>
        <v>0</v>
      </c>
      <c r="E26" s="104">
        <f t="shared" si="2"/>
        <v>0</v>
      </c>
      <c r="F26" s="104">
        <f t="shared" si="3"/>
        <v>0</v>
      </c>
      <c r="G26" s="104">
        <f t="shared" si="4"/>
        <v>0</v>
      </c>
      <c r="H26" s="104">
        <f t="shared" si="5"/>
        <v>0</v>
      </c>
      <c r="I26" s="104">
        <f t="shared" si="6"/>
        <v>0</v>
      </c>
      <c r="J26" s="180">
        <f t="shared" si="7"/>
        <v>0</v>
      </c>
      <c r="L26" s="85"/>
      <c r="M26" s="85"/>
      <c r="N26" s="85"/>
    </row>
    <row r="27" spans="1:14" ht="15" customHeight="1">
      <c r="A27" s="54"/>
      <c r="B27" s="84"/>
      <c r="C27" s="118">
        <f t="shared" si="0"/>
        <v>0</v>
      </c>
      <c r="D27" s="140">
        <f t="shared" si="1"/>
        <v>0</v>
      </c>
      <c r="E27" s="104">
        <f t="shared" si="2"/>
        <v>0</v>
      </c>
      <c r="F27" s="104">
        <f t="shared" si="3"/>
        <v>0</v>
      </c>
      <c r="G27" s="104">
        <f t="shared" si="4"/>
        <v>0</v>
      </c>
      <c r="H27" s="104">
        <f t="shared" si="5"/>
        <v>0</v>
      </c>
      <c r="I27" s="104">
        <f t="shared" si="6"/>
        <v>0</v>
      </c>
      <c r="J27" s="180">
        <f t="shared" si="7"/>
        <v>0</v>
      </c>
      <c r="L27" s="85"/>
      <c r="M27" s="85"/>
      <c r="N27" s="85"/>
    </row>
    <row r="28" spans="1:14" ht="15" customHeight="1">
      <c r="A28" s="54"/>
      <c r="B28" s="84"/>
      <c r="C28" s="118">
        <f t="shared" si="0"/>
        <v>0</v>
      </c>
      <c r="D28" s="140">
        <f t="shared" si="1"/>
        <v>0</v>
      </c>
      <c r="E28" s="104">
        <f t="shared" si="2"/>
        <v>0</v>
      </c>
      <c r="F28" s="104">
        <f t="shared" si="3"/>
        <v>0</v>
      </c>
      <c r="G28" s="104">
        <f t="shared" si="4"/>
        <v>0</v>
      </c>
      <c r="H28" s="104">
        <f t="shared" si="5"/>
        <v>0</v>
      </c>
      <c r="I28" s="104">
        <f t="shared" si="6"/>
        <v>0</v>
      </c>
      <c r="J28" s="180">
        <f t="shared" si="7"/>
        <v>0</v>
      </c>
      <c r="L28" s="85"/>
      <c r="M28" s="85"/>
      <c r="N28" s="85"/>
    </row>
    <row r="29" spans="1:14" ht="15" customHeight="1">
      <c r="A29" s="54"/>
      <c r="B29" s="84"/>
      <c r="C29" s="118">
        <f t="shared" si="0"/>
        <v>0</v>
      </c>
      <c r="D29" s="140">
        <f t="shared" si="1"/>
        <v>0</v>
      </c>
      <c r="E29" s="104">
        <f t="shared" si="2"/>
        <v>0</v>
      </c>
      <c r="F29" s="104">
        <f t="shared" si="3"/>
        <v>0</v>
      </c>
      <c r="G29" s="104">
        <f t="shared" si="4"/>
        <v>0</v>
      </c>
      <c r="H29" s="104">
        <f t="shared" si="5"/>
        <v>0</v>
      </c>
      <c r="I29" s="104">
        <f t="shared" si="6"/>
        <v>0</v>
      </c>
      <c r="J29" s="180">
        <f t="shared" si="7"/>
        <v>0</v>
      </c>
      <c r="L29" s="85"/>
      <c r="M29" s="85"/>
      <c r="N29" s="85"/>
    </row>
    <row r="30" spans="1:14" ht="15" customHeight="1">
      <c r="A30" s="54"/>
      <c r="B30" s="84"/>
      <c r="C30" s="118">
        <f t="shared" si="0"/>
        <v>0</v>
      </c>
      <c r="D30" s="140">
        <f t="shared" si="1"/>
        <v>0</v>
      </c>
      <c r="E30" s="104">
        <f t="shared" si="2"/>
        <v>0</v>
      </c>
      <c r="F30" s="104">
        <f t="shared" si="3"/>
        <v>0</v>
      </c>
      <c r="G30" s="104">
        <f t="shared" si="4"/>
        <v>0</v>
      </c>
      <c r="H30" s="104">
        <f t="shared" si="5"/>
        <v>0</v>
      </c>
      <c r="I30" s="104">
        <f t="shared" si="6"/>
        <v>0</v>
      </c>
      <c r="J30" s="180">
        <f t="shared" si="7"/>
        <v>0</v>
      </c>
      <c r="L30" s="85"/>
      <c r="M30" s="85"/>
      <c r="N30" s="85"/>
    </row>
    <row r="31" spans="1:14" ht="15" hidden="1" customHeight="1">
      <c r="A31" s="54"/>
      <c r="B31" s="84"/>
      <c r="C31" s="118">
        <f t="shared" ref="C31:C37" si="8">SUM(E31:K31)</f>
        <v>0</v>
      </c>
      <c r="D31" s="140">
        <f t="shared" ref="D31:D70" si="9">SUM(E31:J31)-MIN(E31:I31)</f>
        <v>0</v>
      </c>
      <c r="E31" s="104">
        <f t="shared" ref="E31:E37" si="10">IFERROR(VLOOKUP(B31,$B$93:$C$134,2,FALSE),0)</f>
        <v>0</v>
      </c>
      <c r="F31" s="104">
        <f t="shared" ref="F31:F37" si="11">IFERROR(VLOOKUP(B31,$F$93:$G$134,2,FALSE),0)</f>
        <v>0</v>
      </c>
      <c r="G31" s="104">
        <f t="shared" ref="G31:G69" si="12">IFERROR(VLOOKUP(B31,$J$93:$K$134,2,FALSE),0)</f>
        <v>0</v>
      </c>
      <c r="H31" s="104">
        <f t="shared" ref="H31:H37" si="13">IFERROR(VLOOKUP(B31,$N$93:$O$134,2,FALSE),0)</f>
        <v>0</v>
      </c>
      <c r="I31" s="104">
        <f t="shared" ref="I31:I37" si="14">IFERROR(VLOOKUP(B31,$R$93:$S$134,2,FALSE),0)</f>
        <v>0</v>
      </c>
      <c r="J31" s="180">
        <f t="shared" ref="J31:J37" si="15">IFERROR(VLOOKUP(B31,$V$93:$W$134,2,FALSE),0)</f>
        <v>0</v>
      </c>
      <c r="L31" s="85"/>
      <c r="M31" s="85"/>
      <c r="N31" s="85"/>
    </row>
    <row r="32" spans="1:14" ht="15" hidden="1" customHeight="1">
      <c r="A32" s="54"/>
      <c r="B32" s="84"/>
      <c r="C32" s="118">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t="15" hidden="1" customHeight="1">
      <c r="A33" s="54"/>
      <c r="B33" s="84"/>
      <c r="C33" s="118">
        <f t="shared" si="8"/>
        <v>0</v>
      </c>
      <c r="D33" s="140">
        <f t="shared" si="9"/>
        <v>0</v>
      </c>
      <c r="E33" s="104">
        <f t="shared" si="10"/>
        <v>0</v>
      </c>
      <c r="F33" s="104">
        <f t="shared" si="11"/>
        <v>0</v>
      </c>
      <c r="G33" s="104">
        <f t="shared" si="12"/>
        <v>0</v>
      </c>
      <c r="H33" s="104">
        <f t="shared" si="13"/>
        <v>0</v>
      </c>
      <c r="I33" s="104">
        <f t="shared" si="14"/>
        <v>0</v>
      </c>
      <c r="J33" s="180">
        <f t="shared" si="15"/>
        <v>0</v>
      </c>
      <c r="L33" s="85"/>
      <c r="M33" s="85"/>
      <c r="N33" s="85"/>
    </row>
    <row r="34" spans="1:14" ht="15" hidden="1" customHeight="1">
      <c r="A34" s="81"/>
      <c r="B34" s="84"/>
      <c r="C34" s="118">
        <f t="shared" si="8"/>
        <v>0</v>
      </c>
      <c r="D34" s="140">
        <f t="shared" si="9"/>
        <v>0</v>
      </c>
      <c r="E34" s="104">
        <f t="shared" si="10"/>
        <v>0</v>
      </c>
      <c r="F34" s="104">
        <f t="shared" si="11"/>
        <v>0</v>
      </c>
      <c r="G34" s="104">
        <f t="shared" si="12"/>
        <v>0</v>
      </c>
      <c r="H34" s="104">
        <f t="shared" si="13"/>
        <v>0</v>
      </c>
      <c r="I34" s="104">
        <f t="shared" si="14"/>
        <v>0</v>
      </c>
      <c r="J34" s="180">
        <f t="shared" si="15"/>
        <v>0</v>
      </c>
      <c r="L34" s="85"/>
      <c r="M34" s="85"/>
      <c r="N34" s="85"/>
    </row>
    <row r="35" spans="1:14" ht="15" hidden="1" customHeight="1">
      <c r="A35" s="54"/>
      <c r="B35" s="84"/>
      <c r="C35" s="118">
        <f t="shared" si="8"/>
        <v>0</v>
      </c>
      <c r="D35" s="140">
        <f t="shared" si="9"/>
        <v>0</v>
      </c>
      <c r="E35" s="104">
        <f t="shared" si="10"/>
        <v>0</v>
      </c>
      <c r="F35" s="104">
        <f t="shared" si="11"/>
        <v>0</v>
      </c>
      <c r="G35" s="104">
        <f t="shared" si="12"/>
        <v>0</v>
      </c>
      <c r="H35" s="104">
        <f t="shared" si="13"/>
        <v>0</v>
      </c>
      <c r="I35" s="104">
        <f t="shared" si="14"/>
        <v>0</v>
      </c>
      <c r="J35" s="180">
        <f t="shared" si="15"/>
        <v>0</v>
      </c>
      <c r="L35" s="85"/>
      <c r="M35" s="85"/>
      <c r="N35" s="85"/>
    </row>
    <row r="36" spans="1:14" ht="15" hidden="1" customHeight="1">
      <c r="A36" s="54"/>
      <c r="B36" s="84"/>
      <c r="C36" s="118">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t="15" hidden="1" customHeight="1">
      <c r="A37" s="54"/>
      <c r="B37" s="84"/>
      <c r="C37" s="118">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t="15" hidden="1" customHeight="1">
      <c r="A38" s="54"/>
      <c r="B38" s="84"/>
      <c r="C38" s="118">
        <f t="shared" ref="C38:C69" si="16">SUM(E38:K38)</f>
        <v>0</v>
      </c>
      <c r="D38" s="140">
        <f t="shared" si="9"/>
        <v>0</v>
      </c>
      <c r="E38" s="104">
        <f t="shared" ref="E38:E69" si="17">IFERROR(VLOOKUP(B38,$B$93:$C$134,2,FALSE),0)</f>
        <v>0</v>
      </c>
      <c r="F38" s="104">
        <f t="shared" ref="F38:F69" si="18">IFERROR(VLOOKUP(B38,$F$93:$G$134,2,FALSE),0)</f>
        <v>0</v>
      </c>
      <c r="G38" s="104">
        <f t="shared" si="12"/>
        <v>0</v>
      </c>
      <c r="H38" s="104">
        <f t="shared" ref="H38:H69" si="19">IFERROR(VLOOKUP(B38,$N$93:$O$134,2,FALSE),0)</f>
        <v>0</v>
      </c>
      <c r="I38" s="104">
        <f t="shared" ref="I38:I69" si="20">IFERROR(VLOOKUP(B38,$R$93:$S$134,2,FALSE),0)</f>
        <v>0</v>
      </c>
      <c r="J38" s="186">
        <f t="shared" ref="J38:J69" si="21">IFERROR(VLOOKUP(B38,$V$93:$W$134,2,FALSE),0)</f>
        <v>0</v>
      </c>
      <c r="L38" s="85"/>
      <c r="M38" s="85"/>
      <c r="N38" s="85"/>
    </row>
    <row r="39" spans="1:14" ht="15" hidden="1" customHeight="1">
      <c r="A39" s="54"/>
      <c r="B39" s="84"/>
      <c r="C39" s="118">
        <f t="shared" si="16"/>
        <v>0</v>
      </c>
      <c r="D39" s="140">
        <f t="shared" si="9"/>
        <v>0</v>
      </c>
      <c r="E39" s="104">
        <f t="shared" si="17"/>
        <v>0</v>
      </c>
      <c r="F39" s="104">
        <f t="shared" si="18"/>
        <v>0</v>
      </c>
      <c r="G39" s="104">
        <f t="shared" si="12"/>
        <v>0</v>
      </c>
      <c r="H39" s="104">
        <f t="shared" si="19"/>
        <v>0</v>
      </c>
      <c r="I39" s="104">
        <f t="shared" si="20"/>
        <v>0</v>
      </c>
      <c r="J39" s="186">
        <f t="shared" si="21"/>
        <v>0</v>
      </c>
      <c r="L39" s="85"/>
      <c r="M39" s="85"/>
      <c r="N39" s="85"/>
    </row>
    <row r="40" spans="1:14" ht="15" hidden="1" customHeight="1">
      <c r="A40" s="54"/>
      <c r="B40" s="84"/>
      <c r="C40" s="118">
        <f t="shared" si="16"/>
        <v>0</v>
      </c>
      <c r="D40" s="140">
        <f t="shared" si="9"/>
        <v>0</v>
      </c>
      <c r="E40" s="104">
        <f t="shared" si="17"/>
        <v>0</v>
      </c>
      <c r="F40" s="104">
        <f t="shared" si="18"/>
        <v>0</v>
      </c>
      <c r="G40" s="104">
        <f t="shared" si="12"/>
        <v>0</v>
      </c>
      <c r="H40" s="104">
        <f t="shared" si="19"/>
        <v>0</v>
      </c>
      <c r="I40" s="104">
        <f t="shared" si="20"/>
        <v>0</v>
      </c>
      <c r="J40" s="186">
        <f t="shared" si="21"/>
        <v>0</v>
      </c>
      <c r="L40" s="85"/>
      <c r="M40" s="85"/>
      <c r="N40" s="85"/>
    </row>
    <row r="41" spans="1:14" ht="15" hidden="1" customHeight="1">
      <c r="A41" s="54"/>
      <c r="B41" s="84"/>
      <c r="C41" s="118">
        <f t="shared" si="16"/>
        <v>0</v>
      </c>
      <c r="D41" s="140">
        <f t="shared" si="9"/>
        <v>0</v>
      </c>
      <c r="E41" s="104">
        <f t="shared" si="17"/>
        <v>0</v>
      </c>
      <c r="F41" s="104">
        <f t="shared" si="18"/>
        <v>0</v>
      </c>
      <c r="G41" s="104">
        <f t="shared" si="12"/>
        <v>0</v>
      </c>
      <c r="H41" s="104">
        <f t="shared" si="19"/>
        <v>0</v>
      </c>
      <c r="I41" s="104">
        <f t="shared" si="20"/>
        <v>0</v>
      </c>
      <c r="J41" s="186">
        <f t="shared" si="21"/>
        <v>0</v>
      </c>
      <c r="L41" s="85"/>
      <c r="M41" s="85"/>
      <c r="N41" s="85"/>
    </row>
    <row r="42" spans="1:14" ht="15" hidden="1" customHeight="1">
      <c r="A42" s="54"/>
      <c r="B42" s="84"/>
      <c r="C42" s="118">
        <f t="shared" si="16"/>
        <v>0</v>
      </c>
      <c r="D42" s="140">
        <f t="shared" si="9"/>
        <v>0</v>
      </c>
      <c r="E42" s="104">
        <f t="shared" si="17"/>
        <v>0</v>
      </c>
      <c r="F42" s="104">
        <f t="shared" si="18"/>
        <v>0</v>
      </c>
      <c r="G42" s="104">
        <f t="shared" si="12"/>
        <v>0</v>
      </c>
      <c r="H42" s="104">
        <f t="shared" si="19"/>
        <v>0</v>
      </c>
      <c r="I42" s="104">
        <f t="shared" si="20"/>
        <v>0</v>
      </c>
      <c r="J42" s="186">
        <f t="shared" si="21"/>
        <v>0</v>
      </c>
      <c r="L42" s="85"/>
      <c r="M42" s="85"/>
      <c r="N42" s="85"/>
    </row>
    <row r="43" spans="1:14" hidden="1">
      <c r="A43" s="54"/>
      <c r="B43" s="84"/>
      <c r="C43" s="118">
        <f t="shared" si="16"/>
        <v>0</v>
      </c>
      <c r="D43" s="140">
        <f t="shared" si="9"/>
        <v>0</v>
      </c>
      <c r="E43" s="104">
        <f t="shared" si="17"/>
        <v>0</v>
      </c>
      <c r="F43" s="104">
        <f t="shared" si="18"/>
        <v>0</v>
      </c>
      <c r="G43" s="104">
        <f t="shared" si="12"/>
        <v>0</v>
      </c>
      <c r="H43" s="104">
        <f t="shared" si="19"/>
        <v>0</v>
      </c>
      <c r="I43" s="104">
        <f t="shared" si="20"/>
        <v>0</v>
      </c>
      <c r="J43" s="180">
        <f t="shared" si="21"/>
        <v>0</v>
      </c>
      <c r="L43" s="85"/>
      <c r="M43" s="85"/>
      <c r="N43" s="85"/>
    </row>
    <row r="44" spans="1:14" hidden="1">
      <c r="A44" s="54"/>
      <c r="B44" s="84"/>
      <c r="C44" s="118">
        <f t="shared" si="16"/>
        <v>0</v>
      </c>
      <c r="D44" s="140">
        <f t="shared" si="9"/>
        <v>0</v>
      </c>
      <c r="E44" s="104">
        <f t="shared" si="17"/>
        <v>0</v>
      </c>
      <c r="F44" s="104">
        <f t="shared" si="18"/>
        <v>0</v>
      </c>
      <c r="G44" s="104">
        <f t="shared" si="12"/>
        <v>0</v>
      </c>
      <c r="H44" s="104">
        <f t="shared" si="19"/>
        <v>0</v>
      </c>
      <c r="I44" s="104">
        <f t="shared" si="20"/>
        <v>0</v>
      </c>
      <c r="J44" s="186">
        <f t="shared" si="21"/>
        <v>0</v>
      </c>
      <c r="L44" s="85"/>
      <c r="M44" s="85"/>
      <c r="N44" s="85"/>
    </row>
    <row r="45" spans="1:14" hidden="1">
      <c r="A45" s="54"/>
      <c r="B45" s="84"/>
      <c r="C45" s="118">
        <f t="shared" si="16"/>
        <v>0</v>
      </c>
      <c r="D45" s="140">
        <f t="shared" si="9"/>
        <v>0</v>
      </c>
      <c r="E45" s="104">
        <f t="shared" si="17"/>
        <v>0</v>
      </c>
      <c r="F45" s="104">
        <f t="shared" si="18"/>
        <v>0</v>
      </c>
      <c r="G45" s="104">
        <f t="shared" si="12"/>
        <v>0</v>
      </c>
      <c r="H45" s="104">
        <f t="shared" si="19"/>
        <v>0</v>
      </c>
      <c r="I45" s="104">
        <f t="shared" si="20"/>
        <v>0</v>
      </c>
      <c r="J45" s="186">
        <f t="shared" si="21"/>
        <v>0</v>
      </c>
      <c r="L45" s="85"/>
      <c r="M45" s="85"/>
      <c r="N45" s="85"/>
    </row>
    <row r="46" spans="1:14" hidden="1">
      <c r="A46" s="54"/>
      <c r="B46" s="84"/>
      <c r="C46" s="118">
        <f t="shared" si="16"/>
        <v>0</v>
      </c>
      <c r="D46" s="140">
        <f t="shared" si="9"/>
        <v>0</v>
      </c>
      <c r="E46" s="104">
        <f t="shared" si="17"/>
        <v>0</v>
      </c>
      <c r="F46" s="104">
        <f t="shared" si="18"/>
        <v>0</v>
      </c>
      <c r="G46" s="104">
        <f t="shared" si="12"/>
        <v>0</v>
      </c>
      <c r="H46" s="104">
        <f t="shared" si="19"/>
        <v>0</v>
      </c>
      <c r="I46" s="104">
        <f t="shared" si="20"/>
        <v>0</v>
      </c>
      <c r="J46" s="186">
        <f t="shared" si="21"/>
        <v>0</v>
      </c>
      <c r="L46" s="85"/>
      <c r="M46" s="85"/>
      <c r="N46" s="85"/>
    </row>
    <row r="47" spans="1:14" hidden="1">
      <c r="A47" s="54"/>
      <c r="B47" s="84"/>
      <c r="C47" s="118">
        <f t="shared" si="16"/>
        <v>0</v>
      </c>
      <c r="D47" s="140">
        <f t="shared" si="9"/>
        <v>0</v>
      </c>
      <c r="E47" s="104">
        <f t="shared" si="17"/>
        <v>0</v>
      </c>
      <c r="F47" s="104">
        <f t="shared" si="18"/>
        <v>0</v>
      </c>
      <c r="G47" s="104">
        <f t="shared" si="12"/>
        <v>0</v>
      </c>
      <c r="H47" s="104">
        <f t="shared" si="19"/>
        <v>0</v>
      </c>
      <c r="I47" s="104">
        <f t="shared" si="20"/>
        <v>0</v>
      </c>
      <c r="J47" s="186">
        <f t="shared" si="21"/>
        <v>0</v>
      </c>
      <c r="L47" s="85"/>
      <c r="M47" s="85"/>
      <c r="N47" s="85"/>
    </row>
    <row r="48" spans="1:14" hidden="1">
      <c r="A48" s="54"/>
      <c r="B48" s="84"/>
      <c r="C48" s="118">
        <f t="shared" si="16"/>
        <v>0</v>
      </c>
      <c r="D48" s="140">
        <f t="shared" si="9"/>
        <v>0</v>
      </c>
      <c r="E48" s="104">
        <f t="shared" si="17"/>
        <v>0</v>
      </c>
      <c r="F48" s="104">
        <f t="shared" si="18"/>
        <v>0</v>
      </c>
      <c r="G48" s="104">
        <f t="shared" si="12"/>
        <v>0</v>
      </c>
      <c r="H48" s="104">
        <f t="shared" si="19"/>
        <v>0</v>
      </c>
      <c r="I48" s="104">
        <f t="shared" si="20"/>
        <v>0</v>
      </c>
      <c r="J48" s="186">
        <f t="shared" si="21"/>
        <v>0</v>
      </c>
      <c r="L48" s="85"/>
      <c r="M48" s="85"/>
      <c r="N48" s="85"/>
    </row>
    <row r="49" spans="1:14" hidden="1">
      <c r="A49" s="54"/>
      <c r="B49" s="84"/>
      <c r="C49" s="118">
        <f t="shared" si="16"/>
        <v>0</v>
      </c>
      <c r="D49" s="140">
        <f t="shared" si="9"/>
        <v>0</v>
      </c>
      <c r="E49" s="104">
        <f t="shared" si="17"/>
        <v>0</v>
      </c>
      <c r="F49" s="104">
        <f t="shared" si="18"/>
        <v>0</v>
      </c>
      <c r="G49" s="104">
        <f t="shared" si="12"/>
        <v>0</v>
      </c>
      <c r="H49" s="104">
        <f t="shared" si="19"/>
        <v>0</v>
      </c>
      <c r="I49" s="104">
        <f t="shared" si="20"/>
        <v>0</v>
      </c>
      <c r="J49" s="186">
        <f t="shared" si="21"/>
        <v>0</v>
      </c>
      <c r="L49" s="85"/>
      <c r="M49" s="85"/>
      <c r="N49" s="85"/>
    </row>
    <row r="50" spans="1:14" hidden="1">
      <c r="A50" s="54"/>
      <c r="B50" s="84"/>
      <c r="C50" s="118">
        <f t="shared" si="16"/>
        <v>0</v>
      </c>
      <c r="D50" s="140">
        <f t="shared" si="9"/>
        <v>0</v>
      </c>
      <c r="E50" s="104">
        <f t="shared" si="17"/>
        <v>0</v>
      </c>
      <c r="F50" s="104">
        <f t="shared" si="18"/>
        <v>0</v>
      </c>
      <c r="G50" s="104">
        <f t="shared" si="12"/>
        <v>0</v>
      </c>
      <c r="H50" s="104">
        <f t="shared" si="19"/>
        <v>0</v>
      </c>
      <c r="I50" s="104">
        <f t="shared" si="20"/>
        <v>0</v>
      </c>
      <c r="J50" s="186">
        <f t="shared" si="21"/>
        <v>0</v>
      </c>
      <c r="L50" s="85"/>
      <c r="M50" s="85"/>
      <c r="N50" s="85"/>
    </row>
    <row r="51" spans="1:14" hidden="1">
      <c r="A51" s="54"/>
      <c r="B51" s="84"/>
      <c r="C51" s="118">
        <f t="shared" si="16"/>
        <v>0</v>
      </c>
      <c r="D51" s="140">
        <f t="shared" si="9"/>
        <v>0</v>
      </c>
      <c r="E51" s="104">
        <f t="shared" si="17"/>
        <v>0</v>
      </c>
      <c r="F51" s="104">
        <f t="shared" si="18"/>
        <v>0</v>
      </c>
      <c r="G51" s="104">
        <f t="shared" si="12"/>
        <v>0</v>
      </c>
      <c r="H51" s="104">
        <f t="shared" si="19"/>
        <v>0</v>
      </c>
      <c r="I51" s="104">
        <f t="shared" si="20"/>
        <v>0</v>
      </c>
      <c r="J51" s="186">
        <f t="shared" si="21"/>
        <v>0</v>
      </c>
      <c r="L51" s="85"/>
      <c r="M51" s="85"/>
      <c r="N51" s="85"/>
    </row>
    <row r="52" spans="1:14" hidden="1">
      <c r="A52" s="54"/>
      <c r="B52" s="84"/>
      <c r="C52" s="118">
        <f t="shared" si="16"/>
        <v>0</v>
      </c>
      <c r="D52" s="140">
        <f t="shared" si="9"/>
        <v>0</v>
      </c>
      <c r="E52" s="104">
        <f t="shared" si="17"/>
        <v>0</v>
      </c>
      <c r="F52" s="104">
        <f t="shared" si="18"/>
        <v>0</v>
      </c>
      <c r="G52" s="104">
        <f t="shared" si="12"/>
        <v>0</v>
      </c>
      <c r="H52" s="104">
        <f t="shared" si="19"/>
        <v>0</v>
      </c>
      <c r="I52" s="104">
        <f t="shared" si="20"/>
        <v>0</v>
      </c>
      <c r="J52" s="186">
        <f t="shared" si="21"/>
        <v>0</v>
      </c>
      <c r="L52" s="85"/>
      <c r="M52" s="85"/>
      <c r="N52" s="85"/>
    </row>
    <row r="53" spans="1:14" hidden="1">
      <c r="A53" s="54"/>
      <c r="B53" s="84"/>
      <c r="C53" s="118">
        <f t="shared" si="16"/>
        <v>0</v>
      </c>
      <c r="D53" s="140">
        <f t="shared" si="9"/>
        <v>0</v>
      </c>
      <c r="E53" s="104">
        <f t="shared" si="17"/>
        <v>0</v>
      </c>
      <c r="F53" s="104">
        <f t="shared" si="18"/>
        <v>0</v>
      </c>
      <c r="G53" s="104">
        <f t="shared" si="12"/>
        <v>0</v>
      </c>
      <c r="H53" s="104">
        <f t="shared" si="19"/>
        <v>0</v>
      </c>
      <c r="I53" s="104">
        <f t="shared" si="20"/>
        <v>0</v>
      </c>
      <c r="J53" s="186">
        <f t="shared" si="21"/>
        <v>0</v>
      </c>
      <c r="L53" s="85"/>
      <c r="M53" s="85"/>
      <c r="N53" s="85"/>
    </row>
    <row r="54" spans="1:14" hidden="1">
      <c r="A54" s="54"/>
      <c r="B54" s="84"/>
      <c r="C54" s="118">
        <f t="shared" si="16"/>
        <v>0</v>
      </c>
      <c r="D54" s="140">
        <f t="shared" si="9"/>
        <v>0</v>
      </c>
      <c r="E54" s="104">
        <f t="shared" si="17"/>
        <v>0</v>
      </c>
      <c r="F54" s="104">
        <f t="shared" si="18"/>
        <v>0</v>
      </c>
      <c r="G54" s="104">
        <f t="shared" si="12"/>
        <v>0</v>
      </c>
      <c r="H54" s="104">
        <f t="shared" si="19"/>
        <v>0</v>
      </c>
      <c r="I54" s="104">
        <f t="shared" si="20"/>
        <v>0</v>
      </c>
      <c r="J54" s="186">
        <f t="shared" si="21"/>
        <v>0</v>
      </c>
      <c r="L54" s="85"/>
      <c r="M54" s="85"/>
      <c r="N54" s="85"/>
    </row>
    <row r="55" spans="1:14" hidden="1">
      <c r="A55" s="54"/>
      <c r="B55" s="84"/>
      <c r="C55" s="118">
        <f t="shared" si="16"/>
        <v>0</v>
      </c>
      <c r="D55" s="140">
        <f t="shared" si="9"/>
        <v>0</v>
      </c>
      <c r="E55" s="104">
        <f t="shared" si="17"/>
        <v>0</v>
      </c>
      <c r="F55" s="104">
        <f t="shared" si="18"/>
        <v>0</v>
      </c>
      <c r="G55" s="104">
        <f t="shared" si="12"/>
        <v>0</v>
      </c>
      <c r="H55" s="104">
        <f t="shared" si="19"/>
        <v>0</v>
      </c>
      <c r="I55" s="104">
        <f t="shared" si="20"/>
        <v>0</v>
      </c>
      <c r="J55" s="186">
        <f t="shared" si="21"/>
        <v>0</v>
      </c>
      <c r="L55" s="85"/>
      <c r="M55" s="85"/>
      <c r="N55" s="85"/>
    </row>
    <row r="56" spans="1:14" hidden="1">
      <c r="A56" s="54"/>
      <c r="B56" s="84"/>
      <c r="C56" s="118">
        <f t="shared" si="16"/>
        <v>0</v>
      </c>
      <c r="D56" s="140">
        <f t="shared" si="9"/>
        <v>0</v>
      </c>
      <c r="E56" s="104">
        <f t="shared" si="17"/>
        <v>0</v>
      </c>
      <c r="F56" s="104">
        <f t="shared" si="18"/>
        <v>0</v>
      </c>
      <c r="G56" s="104">
        <f t="shared" si="12"/>
        <v>0</v>
      </c>
      <c r="H56" s="104">
        <f t="shared" si="19"/>
        <v>0</v>
      </c>
      <c r="I56" s="104">
        <f t="shared" si="20"/>
        <v>0</v>
      </c>
      <c r="J56" s="186">
        <f t="shared" si="21"/>
        <v>0</v>
      </c>
      <c r="L56" s="85"/>
      <c r="M56" s="85"/>
      <c r="N56" s="85"/>
    </row>
    <row r="57" spans="1:14" hidden="1">
      <c r="A57" s="54"/>
      <c r="B57" s="80"/>
      <c r="C57" s="118">
        <f t="shared" si="16"/>
        <v>0</v>
      </c>
      <c r="D57" s="140">
        <f t="shared" si="9"/>
        <v>0</v>
      </c>
      <c r="E57" s="104">
        <f t="shared" si="17"/>
        <v>0</v>
      </c>
      <c r="F57" s="104">
        <f t="shared" si="18"/>
        <v>0</v>
      </c>
      <c r="G57" s="104">
        <f t="shared" si="12"/>
        <v>0</v>
      </c>
      <c r="H57" s="104">
        <f t="shared" si="19"/>
        <v>0</v>
      </c>
      <c r="I57" s="104">
        <f t="shared" si="20"/>
        <v>0</v>
      </c>
      <c r="J57" s="186">
        <f t="shared" si="21"/>
        <v>0</v>
      </c>
      <c r="L57" s="85"/>
      <c r="M57" s="85"/>
      <c r="N57" s="85"/>
    </row>
    <row r="58" spans="1:14" hidden="1">
      <c r="A58" s="54"/>
      <c r="B58" s="80"/>
      <c r="C58" s="118">
        <f t="shared" si="16"/>
        <v>0</v>
      </c>
      <c r="D58" s="140">
        <f t="shared" si="9"/>
        <v>0</v>
      </c>
      <c r="E58" s="104">
        <f t="shared" si="17"/>
        <v>0</v>
      </c>
      <c r="F58" s="104">
        <f t="shared" si="18"/>
        <v>0</v>
      </c>
      <c r="G58" s="104">
        <f t="shared" si="12"/>
        <v>0</v>
      </c>
      <c r="H58" s="104">
        <f t="shared" si="19"/>
        <v>0</v>
      </c>
      <c r="I58" s="104">
        <f t="shared" si="20"/>
        <v>0</v>
      </c>
      <c r="J58" s="186">
        <f t="shared" si="21"/>
        <v>0</v>
      </c>
      <c r="L58" s="85"/>
      <c r="M58" s="85"/>
      <c r="N58" s="85"/>
    </row>
    <row r="59" spans="1:14" hidden="1">
      <c r="A59" s="54"/>
      <c r="B59" s="80"/>
      <c r="C59" s="118">
        <f t="shared" si="16"/>
        <v>0</v>
      </c>
      <c r="D59" s="140">
        <f t="shared" si="9"/>
        <v>0</v>
      </c>
      <c r="E59" s="104">
        <f t="shared" si="17"/>
        <v>0</v>
      </c>
      <c r="F59" s="104">
        <f t="shared" si="18"/>
        <v>0</v>
      </c>
      <c r="G59" s="104">
        <f t="shared" si="12"/>
        <v>0</v>
      </c>
      <c r="H59" s="104">
        <f t="shared" si="19"/>
        <v>0</v>
      </c>
      <c r="I59" s="104">
        <f t="shared" si="20"/>
        <v>0</v>
      </c>
      <c r="J59" s="186">
        <f t="shared" si="21"/>
        <v>0</v>
      </c>
      <c r="L59" s="85"/>
      <c r="M59" s="85"/>
      <c r="N59" s="85"/>
    </row>
    <row r="60" spans="1:14" hidden="1">
      <c r="A60" s="54"/>
      <c r="B60" s="80"/>
      <c r="C60" s="118">
        <f t="shared" si="16"/>
        <v>0</v>
      </c>
      <c r="D60" s="140">
        <f t="shared" si="9"/>
        <v>0</v>
      </c>
      <c r="E60" s="104">
        <f t="shared" si="17"/>
        <v>0</v>
      </c>
      <c r="F60" s="104">
        <f t="shared" si="18"/>
        <v>0</v>
      </c>
      <c r="G60" s="104">
        <f t="shared" si="12"/>
        <v>0</v>
      </c>
      <c r="H60" s="104">
        <f t="shared" si="19"/>
        <v>0</v>
      </c>
      <c r="I60" s="104">
        <f t="shared" si="20"/>
        <v>0</v>
      </c>
      <c r="J60" s="186">
        <f t="shared" si="21"/>
        <v>0</v>
      </c>
      <c r="L60" s="85"/>
      <c r="M60" s="85"/>
      <c r="N60" s="85"/>
    </row>
    <row r="61" spans="1:14" hidden="1">
      <c r="A61" s="54"/>
      <c r="B61" s="80"/>
      <c r="C61" s="118">
        <f t="shared" si="16"/>
        <v>0</v>
      </c>
      <c r="D61" s="140">
        <f t="shared" si="9"/>
        <v>0</v>
      </c>
      <c r="E61" s="104">
        <f t="shared" si="17"/>
        <v>0</v>
      </c>
      <c r="F61" s="104">
        <f t="shared" si="18"/>
        <v>0</v>
      </c>
      <c r="G61" s="104">
        <f t="shared" si="12"/>
        <v>0</v>
      </c>
      <c r="H61" s="104">
        <f t="shared" si="19"/>
        <v>0</v>
      </c>
      <c r="I61" s="104">
        <f t="shared" si="20"/>
        <v>0</v>
      </c>
      <c r="J61" s="186">
        <f t="shared" si="21"/>
        <v>0</v>
      </c>
      <c r="L61" s="85"/>
      <c r="M61" s="85"/>
      <c r="N61" s="85"/>
    </row>
    <row r="62" spans="1:14" hidden="1">
      <c r="A62" s="54"/>
      <c r="B62" s="80"/>
      <c r="C62" s="118">
        <f t="shared" si="16"/>
        <v>0</v>
      </c>
      <c r="D62" s="140">
        <f t="shared" si="9"/>
        <v>0</v>
      </c>
      <c r="E62" s="104">
        <f t="shared" si="17"/>
        <v>0</v>
      </c>
      <c r="F62" s="104">
        <f t="shared" si="18"/>
        <v>0</v>
      </c>
      <c r="G62" s="104">
        <f t="shared" si="12"/>
        <v>0</v>
      </c>
      <c r="H62" s="104">
        <f t="shared" si="19"/>
        <v>0</v>
      </c>
      <c r="I62" s="104">
        <f t="shared" si="20"/>
        <v>0</v>
      </c>
      <c r="J62" s="186">
        <f t="shared" si="21"/>
        <v>0</v>
      </c>
      <c r="L62" s="85"/>
      <c r="M62" s="85"/>
      <c r="N62" s="85"/>
    </row>
    <row r="63" spans="1:14" hidden="1">
      <c r="A63" s="54"/>
      <c r="B63" s="80"/>
      <c r="C63" s="118">
        <f t="shared" si="16"/>
        <v>0</v>
      </c>
      <c r="D63" s="140">
        <f t="shared" si="9"/>
        <v>0</v>
      </c>
      <c r="E63" s="104">
        <f t="shared" si="17"/>
        <v>0</v>
      </c>
      <c r="F63" s="104">
        <f t="shared" si="18"/>
        <v>0</v>
      </c>
      <c r="G63" s="104">
        <f t="shared" si="12"/>
        <v>0</v>
      </c>
      <c r="H63" s="104">
        <f t="shared" si="19"/>
        <v>0</v>
      </c>
      <c r="I63" s="104">
        <f t="shared" si="20"/>
        <v>0</v>
      </c>
      <c r="J63" s="186">
        <f t="shared" si="21"/>
        <v>0</v>
      </c>
      <c r="L63" s="85"/>
      <c r="M63" s="85"/>
      <c r="N63" s="85"/>
    </row>
    <row r="64" spans="1:14" hidden="1">
      <c r="A64" s="54"/>
      <c r="B64" s="80"/>
      <c r="C64" s="118">
        <f t="shared" si="16"/>
        <v>0</v>
      </c>
      <c r="D64" s="140">
        <f t="shared" si="9"/>
        <v>0</v>
      </c>
      <c r="E64" s="104">
        <f t="shared" si="17"/>
        <v>0</v>
      </c>
      <c r="F64" s="104">
        <f t="shared" si="18"/>
        <v>0</v>
      </c>
      <c r="G64" s="104">
        <f t="shared" si="12"/>
        <v>0</v>
      </c>
      <c r="H64" s="104">
        <f t="shared" si="19"/>
        <v>0</v>
      </c>
      <c r="I64" s="104">
        <f t="shared" si="20"/>
        <v>0</v>
      </c>
      <c r="J64" s="186">
        <f t="shared" si="21"/>
        <v>0</v>
      </c>
      <c r="L64" s="85"/>
      <c r="M64" s="85"/>
      <c r="N64" s="85"/>
    </row>
    <row r="65" spans="1:14" hidden="1">
      <c r="A65" s="54"/>
      <c r="B65" s="80"/>
      <c r="C65" s="118">
        <f t="shared" si="16"/>
        <v>0</v>
      </c>
      <c r="D65" s="140">
        <f t="shared" si="9"/>
        <v>0</v>
      </c>
      <c r="E65" s="104">
        <f t="shared" si="17"/>
        <v>0</v>
      </c>
      <c r="F65" s="104">
        <f t="shared" si="18"/>
        <v>0</v>
      </c>
      <c r="G65" s="104">
        <f t="shared" si="12"/>
        <v>0</v>
      </c>
      <c r="H65" s="104">
        <f t="shared" si="19"/>
        <v>0</v>
      </c>
      <c r="I65" s="104">
        <f t="shared" si="20"/>
        <v>0</v>
      </c>
      <c r="J65" s="186">
        <f t="shared" si="21"/>
        <v>0</v>
      </c>
      <c r="L65" s="85"/>
      <c r="M65" s="85"/>
      <c r="N65" s="85"/>
    </row>
    <row r="66" spans="1:14" hidden="1">
      <c r="A66" s="54"/>
      <c r="B66" s="80"/>
      <c r="C66" s="118">
        <f t="shared" si="16"/>
        <v>0</v>
      </c>
      <c r="D66" s="140">
        <f t="shared" si="9"/>
        <v>0</v>
      </c>
      <c r="E66" s="104">
        <f t="shared" si="17"/>
        <v>0</v>
      </c>
      <c r="F66" s="104">
        <f t="shared" si="18"/>
        <v>0</v>
      </c>
      <c r="G66" s="104">
        <f t="shared" si="12"/>
        <v>0</v>
      </c>
      <c r="H66" s="104">
        <f t="shared" si="19"/>
        <v>0</v>
      </c>
      <c r="I66" s="104">
        <f t="shared" si="20"/>
        <v>0</v>
      </c>
      <c r="J66" s="186">
        <f t="shared" si="21"/>
        <v>0</v>
      </c>
      <c r="L66" s="85"/>
      <c r="M66" s="85"/>
      <c r="N66" s="85"/>
    </row>
    <row r="67" spans="1:14" hidden="1">
      <c r="A67" s="54"/>
      <c r="B67" s="80"/>
      <c r="C67" s="118">
        <f t="shared" si="16"/>
        <v>0</v>
      </c>
      <c r="D67" s="140">
        <f t="shared" si="9"/>
        <v>0</v>
      </c>
      <c r="E67" s="104">
        <f t="shared" si="17"/>
        <v>0</v>
      </c>
      <c r="F67" s="104">
        <f t="shared" si="18"/>
        <v>0</v>
      </c>
      <c r="G67" s="104">
        <f t="shared" si="12"/>
        <v>0</v>
      </c>
      <c r="H67" s="104">
        <f t="shared" si="19"/>
        <v>0</v>
      </c>
      <c r="I67" s="104">
        <f t="shared" si="20"/>
        <v>0</v>
      </c>
      <c r="J67" s="186">
        <f t="shared" si="21"/>
        <v>0</v>
      </c>
      <c r="L67" s="85"/>
      <c r="M67" s="85"/>
      <c r="N67" s="85"/>
    </row>
    <row r="68" spans="1:14" hidden="1">
      <c r="A68" s="54"/>
      <c r="B68" s="80"/>
      <c r="C68" s="118">
        <f t="shared" si="16"/>
        <v>0</v>
      </c>
      <c r="D68" s="140">
        <f t="shared" si="9"/>
        <v>0</v>
      </c>
      <c r="E68" s="104">
        <f t="shared" si="17"/>
        <v>0</v>
      </c>
      <c r="F68" s="104">
        <f t="shared" si="18"/>
        <v>0</v>
      </c>
      <c r="G68" s="104">
        <f t="shared" si="12"/>
        <v>0</v>
      </c>
      <c r="H68" s="104">
        <f t="shared" si="19"/>
        <v>0</v>
      </c>
      <c r="I68" s="104">
        <f t="shared" si="20"/>
        <v>0</v>
      </c>
      <c r="J68" s="186">
        <f t="shared" si="21"/>
        <v>0</v>
      </c>
      <c r="L68" s="85"/>
      <c r="M68" s="85"/>
      <c r="N68" s="85"/>
    </row>
    <row r="69" spans="1:14" hidden="1">
      <c r="A69" s="54"/>
      <c r="B69" s="80"/>
      <c r="C69" s="118">
        <f t="shared" si="16"/>
        <v>0</v>
      </c>
      <c r="D69" s="140">
        <f t="shared" si="9"/>
        <v>0</v>
      </c>
      <c r="E69" s="104">
        <f t="shared" si="17"/>
        <v>0</v>
      </c>
      <c r="F69" s="104">
        <f t="shared" si="18"/>
        <v>0</v>
      </c>
      <c r="G69" s="104">
        <f t="shared" si="12"/>
        <v>0</v>
      </c>
      <c r="H69" s="104">
        <f t="shared" si="19"/>
        <v>0</v>
      </c>
      <c r="I69" s="104">
        <f t="shared" si="20"/>
        <v>0</v>
      </c>
      <c r="J69" s="186">
        <f t="shared" si="21"/>
        <v>0</v>
      </c>
      <c r="L69" s="85"/>
      <c r="M69" s="85"/>
      <c r="N69" s="85"/>
    </row>
    <row r="70" spans="1:14" hidden="1">
      <c r="A70" s="54"/>
      <c r="B70" s="80"/>
      <c r="C70" s="118">
        <f t="shared" ref="C70:C84" si="22">SUM(E70:K70)</f>
        <v>0</v>
      </c>
      <c r="D70" s="140">
        <f t="shared" si="9"/>
        <v>0</v>
      </c>
      <c r="E70" s="104">
        <f t="shared" ref="E70:E84" si="23">IFERROR(VLOOKUP(B70,$B$93:$C$134,2,FALSE),0)</f>
        <v>0</v>
      </c>
      <c r="F70" s="104">
        <f t="shared" ref="F70:F84" si="24">IFERROR(VLOOKUP(B70,$F$93:$G$134,2,FALSE),0)</f>
        <v>0</v>
      </c>
      <c r="G70" s="104">
        <f t="shared" ref="G70:G84" si="25">IFERROR(VLOOKUP(B70,$J$93:$K$134,2,FALSE),0)</f>
        <v>0</v>
      </c>
      <c r="H70" s="104">
        <f t="shared" ref="H70:H84" si="26">IFERROR(VLOOKUP(B70,$N$93:$O$134,2,FALSE),0)</f>
        <v>0</v>
      </c>
      <c r="I70" s="104">
        <f t="shared" ref="I70:I84" si="27">IFERROR(VLOOKUP(B70,$R$93:$S$134,2,FALSE),0)</f>
        <v>0</v>
      </c>
      <c r="J70" s="186">
        <f t="shared" ref="J70:J84" si="28">IFERROR(VLOOKUP(B70,$V$93:$W$134,2,FALSE),0)</f>
        <v>0</v>
      </c>
      <c r="L70" s="85"/>
      <c r="M70" s="85"/>
      <c r="N70" s="85"/>
    </row>
    <row r="71" spans="1:14" hidden="1">
      <c r="A71" s="54"/>
      <c r="B71" s="80"/>
      <c r="C71" s="118">
        <f t="shared" si="22"/>
        <v>0</v>
      </c>
      <c r="D71" s="140">
        <f t="shared" ref="D71:D84" si="29">SUM(E71:J71)-MIN(E71:I71)</f>
        <v>0</v>
      </c>
      <c r="E71" s="104">
        <f t="shared" si="23"/>
        <v>0</v>
      </c>
      <c r="F71" s="104">
        <f t="shared" si="24"/>
        <v>0</v>
      </c>
      <c r="G71" s="104">
        <f t="shared" si="25"/>
        <v>0</v>
      </c>
      <c r="H71" s="104">
        <f t="shared" si="26"/>
        <v>0</v>
      </c>
      <c r="I71" s="104">
        <f t="shared" si="27"/>
        <v>0</v>
      </c>
      <c r="J71" s="186">
        <f t="shared" si="28"/>
        <v>0</v>
      </c>
      <c r="L71" s="85"/>
      <c r="M71" s="85"/>
      <c r="N71" s="85"/>
    </row>
    <row r="72" spans="1:14" hidden="1">
      <c r="A72" s="54"/>
      <c r="B72" s="80"/>
      <c r="C72" s="118">
        <f t="shared" si="22"/>
        <v>0</v>
      </c>
      <c r="D72" s="140">
        <f t="shared" si="29"/>
        <v>0</v>
      </c>
      <c r="E72" s="104">
        <f t="shared" si="23"/>
        <v>0</v>
      </c>
      <c r="F72" s="104">
        <f t="shared" si="24"/>
        <v>0</v>
      </c>
      <c r="G72" s="104">
        <f t="shared" si="25"/>
        <v>0</v>
      </c>
      <c r="H72" s="104">
        <f t="shared" si="26"/>
        <v>0</v>
      </c>
      <c r="I72" s="104">
        <f t="shared" si="27"/>
        <v>0</v>
      </c>
      <c r="J72" s="186">
        <f t="shared" si="28"/>
        <v>0</v>
      </c>
      <c r="L72" s="85"/>
      <c r="M72" s="85"/>
      <c r="N72" s="85"/>
    </row>
    <row r="73" spans="1:14" hidden="1">
      <c r="A73" s="54"/>
      <c r="B73" s="80"/>
      <c r="C73" s="118">
        <f t="shared" si="22"/>
        <v>0</v>
      </c>
      <c r="D73" s="140">
        <f t="shared" si="29"/>
        <v>0</v>
      </c>
      <c r="E73" s="104">
        <f t="shared" si="23"/>
        <v>0</v>
      </c>
      <c r="F73" s="104">
        <f t="shared" si="24"/>
        <v>0</v>
      </c>
      <c r="G73" s="104">
        <f t="shared" si="25"/>
        <v>0</v>
      </c>
      <c r="H73" s="104">
        <f t="shared" si="26"/>
        <v>0</v>
      </c>
      <c r="I73" s="104">
        <f t="shared" si="27"/>
        <v>0</v>
      </c>
      <c r="J73" s="186">
        <f t="shared" si="28"/>
        <v>0</v>
      </c>
      <c r="L73" s="85"/>
      <c r="M73" s="85"/>
      <c r="N73" s="85"/>
    </row>
    <row r="74" spans="1:14" hidden="1">
      <c r="A74" s="54"/>
      <c r="B74" s="80"/>
      <c r="C74" s="118">
        <f t="shared" si="22"/>
        <v>0</v>
      </c>
      <c r="D74" s="140">
        <f t="shared" si="29"/>
        <v>0</v>
      </c>
      <c r="E74" s="104">
        <f t="shared" si="23"/>
        <v>0</v>
      </c>
      <c r="F74" s="104">
        <f t="shared" si="24"/>
        <v>0</v>
      </c>
      <c r="G74" s="104">
        <f t="shared" si="25"/>
        <v>0</v>
      </c>
      <c r="H74" s="104">
        <f t="shared" si="26"/>
        <v>0</v>
      </c>
      <c r="I74" s="104">
        <f t="shared" si="27"/>
        <v>0</v>
      </c>
      <c r="J74" s="186">
        <f t="shared" si="28"/>
        <v>0</v>
      </c>
      <c r="L74" s="85"/>
      <c r="M74" s="85"/>
      <c r="N74" s="85"/>
    </row>
    <row r="75" spans="1:14" hidden="1">
      <c r="A75" s="54"/>
      <c r="B75" s="80"/>
      <c r="C75" s="118">
        <f t="shared" si="22"/>
        <v>0</v>
      </c>
      <c r="D75" s="140">
        <f t="shared" si="29"/>
        <v>0</v>
      </c>
      <c r="E75" s="104">
        <f t="shared" si="23"/>
        <v>0</v>
      </c>
      <c r="F75" s="104">
        <f t="shared" si="24"/>
        <v>0</v>
      </c>
      <c r="G75" s="104">
        <f t="shared" si="25"/>
        <v>0</v>
      </c>
      <c r="H75" s="104">
        <f t="shared" si="26"/>
        <v>0</v>
      </c>
      <c r="I75" s="104">
        <f t="shared" si="27"/>
        <v>0</v>
      </c>
      <c r="J75" s="186">
        <f t="shared" si="28"/>
        <v>0</v>
      </c>
      <c r="L75" s="85"/>
      <c r="M75" s="85"/>
      <c r="N75" s="85"/>
    </row>
    <row r="76" spans="1:14" ht="15" hidden="1">
      <c r="A76" s="54"/>
      <c r="B76" s="64"/>
      <c r="C76" s="118">
        <f t="shared" si="22"/>
        <v>0</v>
      </c>
      <c r="D76" s="140">
        <f t="shared" si="29"/>
        <v>0</v>
      </c>
      <c r="E76" s="104">
        <f t="shared" si="23"/>
        <v>0</v>
      </c>
      <c r="F76" s="104">
        <f t="shared" si="24"/>
        <v>0</v>
      </c>
      <c r="G76" s="104">
        <f t="shared" si="25"/>
        <v>0</v>
      </c>
      <c r="H76" s="104">
        <f t="shared" si="26"/>
        <v>0</v>
      </c>
      <c r="I76" s="104">
        <f t="shared" si="27"/>
        <v>0</v>
      </c>
      <c r="J76" s="186">
        <f t="shared" si="28"/>
        <v>0</v>
      </c>
      <c r="L76" s="85"/>
      <c r="M76" s="85"/>
      <c r="N76" s="85"/>
    </row>
    <row r="77" spans="1:14" ht="15" hidden="1">
      <c r="A77" s="54"/>
      <c r="B77" s="64"/>
      <c r="C77" s="118">
        <f t="shared" si="22"/>
        <v>0</v>
      </c>
      <c r="D77" s="140">
        <f t="shared" si="29"/>
        <v>0</v>
      </c>
      <c r="E77" s="104">
        <f t="shared" si="23"/>
        <v>0</v>
      </c>
      <c r="F77" s="104">
        <f t="shared" si="24"/>
        <v>0</v>
      </c>
      <c r="G77" s="104">
        <f t="shared" si="25"/>
        <v>0</v>
      </c>
      <c r="H77" s="104">
        <f t="shared" si="26"/>
        <v>0</v>
      </c>
      <c r="I77" s="104">
        <f t="shared" si="27"/>
        <v>0</v>
      </c>
      <c r="J77" s="186">
        <f t="shared" si="28"/>
        <v>0</v>
      </c>
      <c r="L77" s="85"/>
      <c r="M77" s="85"/>
      <c r="N77" s="85"/>
    </row>
    <row r="78" spans="1:14" ht="15" hidden="1">
      <c r="A78" s="54"/>
      <c r="B78" s="64"/>
      <c r="C78" s="118">
        <f t="shared" si="22"/>
        <v>0</v>
      </c>
      <c r="D78" s="140">
        <f t="shared" si="29"/>
        <v>0</v>
      </c>
      <c r="E78" s="104">
        <f t="shared" si="23"/>
        <v>0</v>
      </c>
      <c r="F78" s="104">
        <f t="shared" si="24"/>
        <v>0</v>
      </c>
      <c r="G78" s="104">
        <f t="shared" si="25"/>
        <v>0</v>
      </c>
      <c r="H78" s="104">
        <f t="shared" si="26"/>
        <v>0</v>
      </c>
      <c r="I78" s="104">
        <f t="shared" si="27"/>
        <v>0</v>
      </c>
      <c r="J78" s="186">
        <f t="shared" si="28"/>
        <v>0</v>
      </c>
      <c r="L78" s="85"/>
      <c r="M78" s="85"/>
      <c r="N78" s="85"/>
    </row>
    <row r="79" spans="1:14" ht="15" hidden="1">
      <c r="A79" s="54"/>
      <c r="B79" s="64"/>
      <c r="C79" s="118">
        <f t="shared" si="22"/>
        <v>0</v>
      </c>
      <c r="D79" s="140">
        <f t="shared" si="29"/>
        <v>0</v>
      </c>
      <c r="E79" s="104">
        <f t="shared" si="23"/>
        <v>0</v>
      </c>
      <c r="F79" s="104">
        <f t="shared" si="24"/>
        <v>0</v>
      </c>
      <c r="G79" s="104">
        <f t="shared" si="25"/>
        <v>0</v>
      </c>
      <c r="H79" s="104">
        <f t="shared" si="26"/>
        <v>0</v>
      </c>
      <c r="I79" s="104">
        <f t="shared" si="27"/>
        <v>0</v>
      </c>
      <c r="J79" s="186">
        <f t="shared" si="28"/>
        <v>0</v>
      </c>
      <c r="L79" s="85"/>
      <c r="M79" s="85"/>
      <c r="N79" s="85"/>
    </row>
    <row r="80" spans="1:14" ht="15" hidden="1">
      <c r="A80" s="54"/>
      <c r="B80" s="64"/>
      <c r="C80" s="118">
        <f t="shared" si="22"/>
        <v>0</v>
      </c>
      <c r="D80" s="140">
        <f t="shared" si="29"/>
        <v>0</v>
      </c>
      <c r="E80" s="104">
        <f t="shared" si="23"/>
        <v>0</v>
      </c>
      <c r="F80" s="104">
        <f t="shared" si="24"/>
        <v>0</v>
      </c>
      <c r="G80" s="104">
        <f t="shared" si="25"/>
        <v>0</v>
      </c>
      <c r="H80" s="104">
        <f t="shared" si="26"/>
        <v>0</v>
      </c>
      <c r="I80" s="104">
        <f t="shared" si="27"/>
        <v>0</v>
      </c>
      <c r="J80" s="186">
        <f t="shared" si="28"/>
        <v>0</v>
      </c>
      <c r="L80" s="85"/>
      <c r="M80" s="85"/>
      <c r="N80" s="85"/>
    </row>
    <row r="81" spans="1:24" ht="15" hidden="1">
      <c r="A81" s="54"/>
      <c r="B81" s="64"/>
      <c r="C81" s="118">
        <f t="shared" si="22"/>
        <v>0</v>
      </c>
      <c r="D81" s="140">
        <f t="shared" si="29"/>
        <v>0</v>
      </c>
      <c r="E81" s="104">
        <f t="shared" si="23"/>
        <v>0</v>
      </c>
      <c r="F81" s="104">
        <f t="shared" si="24"/>
        <v>0</v>
      </c>
      <c r="G81" s="104">
        <f t="shared" si="25"/>
        <v>0</v>
      </c>
      <c r="H81" s="104">
        <f t="shared" si="26"/>
        <v>0</v>
      </c>
      <c r="I81" s="104">
        <f t="shared" si="27"/>
        <v>0</v>
      </c>
      <c r="J81" s="186">
        <f t="shared" si="28"/>
        <v>0</v>
      </c>
      <c r="L81" s="85"/>
      <c r="M81" s="85"/>
      <c r="N81" s="85"/>
    </row>
    <row r="82" spans="1:24" ht="15" hidden="1">
      <c r="A82" s="54"/>
      <c r="B82" s="64"/>
      <c r="C82" s="118">
        <f t="shared" si="22"/>
        <v>0</v>
      </c>
      <c r="D82" s="140">
        <f t="shared" si="29"/>
        <v>0</v>
      </c>
      <c r="E82" s="104">
        <f t="shared" si="23"/>
        <v>0</v>
      </c>
      <c r="F82" s="104">
        <f t="shared" si="24"/>
        <v>0</v>
      </c>
      <c r="G82" s="104">
        <f t="shared" si="25"/>
        <v>0</v>
      </c>
      <c r="H82" s="104">
        <f t="shared" si="26"/>
        <v>0</v>
      </c>
      <c r="I82" s="104">
        <f t="shared" si="27"/>
        <v>0</v>
      </c>
      <c r="J82" s="186">
        <f t="shared" si="28"/>
        <v>0</v>
      </c>
      <c r="L82" s="85"/>
      <c r="M82" s="85"/>
      <c r="N82" s="85"/>
    </row>
    <row r="83" spans="1:24" ht="15" hidden="1">
      <c r="A83" s="54"/>
      <c r="B83" s="64"/>
      <c r="C83" s="118">
        <f t="shared" si="22"/>
        <v>0</v>
      </c>
      <c r="D83" s="140">
        <f t="shared" si="29"/>
        <v>0</v>
      </c>
      <c r="E83" s="104">
        <f t="shared" si="23"/>
        <v>0</v>
      </c>
      <c r="F83" s="104">
        <f t="shared" si="24"/>
        <v>0</v>
      </c>
      <c r="G83" s="104">
        <f t="shared" si="25"/>
        <v>0</v>
      </c>
      <c r="H83" s="104">
        <f t="shared" si="26"/>
        <v>0</v>
      </c>
      <c r="I83" s="104">
        <f t="shared" si="27"/>
        <v>0</v>
      </c>
      <c r="J83" s="186">
        <f t="shared" si="28"/>
        <v>0</v>
      </c>
      <c r="L83" s="85"/>
      <c r="M83" s="85"/>
      <c r="N83" s="85"/>
    </row>
    <row r="84" spans="1:24" ht="15" hidden="1">
      <c r="A84" s="49"/>
      <c r="B84" s="64"/>
      <c r="C84" s="118">
        <f t="shared" si="22"/>
        <v>0</v>
      </c>
      <c r="D84" s="140">
        <f t="shared" si="29"/>
        <v>0</v>
      </c>
      <c r="E84" s="104">
        <f t="shared" si="23"/>
        <v>0</v>
      </c>
      <c r="F84" s="104">
        <f t="shared" si="24"/>
        <v>0</v>
      </c>
      <c r="G84" s="104">
        <f t="shared" si="25"/>
        <v>0</v>
      </c>
      <c r="H84" s="104">
        <f t="shared" si="26"/>
        <v>0</v>
      </c>
      <c r="I84" s="104">
        <f t="shared" si="27"/>
        <v>0</v>
      </c>
      <c r="J84" s="186">
        <f t="shared" si="28"/>
        <v>0</v>
      </c>
      <c r="L84" s="85"/>
      <c r="M84" s="85"/>
      <c r="N84" s="85"/>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21</v>
      </c>
      <c r="C92" s="122"/>
      <c r="D92" s="95"/>
      <c r="E92" s="96"/>
      <c r="F92" s="97">
        <f>COUNTA(F93:F136)</f>
        <v>18</v>
      </c>
      <c r="H92" s="95"/>
      <c r="I92" s="96"/>
      <c r="J92" s="97">
        <f>COUNTA(J93:J136)</f>
        <v>22</v>
      </c>
      <c r="L92" s="95"/>
      <c r="M92" s="96"/>
      <c r="N92" s="97">
        <f>COUNTA(N93:N136)</f>
        <v>13</v>
      </c>
      <c r="O92" s="122"/>
      <c r="P92" s="128"/>
      <c r="Q92" s="127"/>
      <c r="R92" s="90">
        <f>COUNTA(R93:R136)</f>
        <v>13</v>
      </c>
      <c r="S92" s="122"/>
      <c r="T92" s="128"/>
      <c r="U92" s="127"/>
      <c r="V92" s="90">
        <f>COUNTA(V93:V136)</f>
        <v>0</v>
      </c>
      <c r="W92" s="122"/>
      <c r="X92" s="128"/>
    </row>
    <row r="93" spans="1:24">
      <c r="A93" s="88">
        <v>1</v>
      </c>
      <c r="B93" s="85" t="s">
        <v>999</v>
      </c>
      <c r="C93" s="85">
        <v>0</v>
      </c>
      <c r="D93" s="94">
        <v>0</v>
      </c>
      <c r="E93" s="96">
        <v>1</v>
      </c>
      <c r="F93" s="85" t="s">
        <v>1047</v>
      </c>
      <c r="G93" s="94">
        <v>0</v>
      </c>
      <c r="H93" s="94">
        <v>0</v>
      </c>
      <c r="I93" s="96">
        <v>1</v>
      </c>
      <c r="J93" s="85" t="s">
        <v>1099</v>
      </c>
      <c r="K93" s="94">
        <v>0</v>
      </c>
      <c r="L93" s="94">
        <v>0</v>
      </c>
      <c r="M93" s="96">
        <v>1</v>
      </c>
      <c r="N93" s="85" t="s">
        <v>1012</v>
      </c>
      <c r="O93" s="85">
        <v>0</v>
      </c>
      <c r="P93" s="89">
        <v>0</v>
      </c>
      <c r="Q93" s="88">
        <v>1</v>
      </c>
      <c r="R93" s="85" t="s">
        <v>1001</v>
      </c>
      <c r="S93" s="85">
        <v>0</v>
      </c>
      <c r="T93" s="89">
        <v>0</v>
      </c>
      <c r="U93" s="88">
        <v>1</v>
      </c>
      <c r="W93" s="85" t="e">
        <f>VLOOKUP(V92,'POINTS SCORE'!$B$8:$AK$37,2,FALSE)</f>
        <v>#N/A</v>
      </c>
      <c r="X93" s="89" t="e">
        <f>VLOOKUP(V92,'POINTS SCORE'!$B$37:$AK$78,2,FALSE)</f>
        <v>#N/A</v>
      </c>
    </row>
    <row r="94" spans="1:24">
      <c r="A94" s="88">
        <v>2</v>
      </c>
      <c r="B94" s="85" t="s">
        <v>1000</v>
      </c>
      <c r="C94" s="94">
        <f>VLOOKUP(B92,'POINTS SCORE'!$B$8:$AK$37,3,FALSE)</f>
        <v>38</v>
      </c>
      <c r="D94" s="94">
        <f>VLOOKUP(B92,'POINTS SCORE'!$B$37:$AK$78,3,FALSE)</f>
        <v>39</v>
      </c>
      <c r="E94" s="96">
        <v>2</v>
      </c>
      <c r="F94" s="85" t="s">
        <v>1002</v>
      </c>
      <c r="G94" s="94">
        <f>VLOOKUP(F92,'POINTS SCORE'!$B$8:$AK$37,3,FALSE)</f>
        <v>38</v>
      </c>
      <c r="H94" s="94">
        <f>VLOOKUP(F92,'POINTS SCORE'!$B$37:$AK$78,3,FALSE)</f>
        <v>39</v>
      </c>
      <c r="I94" s="96">
        <v>2</v>
      </c>
      <c r="J94" s="85" t="s">
        <v>1001</v>
      </c>
      <c r="K94" s="94">
        <v>0</v>
      </c>
      <c r="L94" s="94">
        <v>0</v>
      </c>
      <c r="M94" s="96">
        <v>2</v>
      </c>
      <c r="N94" s="85" t="s">
        <v>1013</v>
      </c>
      <c r="O94" s="94">
        <f>VLOOKUP(N92,'POINTS SCORE'!$B$8:$AK$37,3,FALSE)</f>
        <v>36</v>
      </c>
      <c r="P94" s="94">
        <f>VLOOKUP(N92,'POINTS SCORE'!$B$37:$AK$78,3,FALSE)</f>
        <v>39</v>
      </c>
      <c r="Q94" s="88">
        <v>2</v>
      </c>
      <c r="R94" s="85" t="s">
        <v>1010</v>
      </c>
      <c r="S94" s="94">
        <f>VLOOKUP(R92,'POINTS SCORE'!$B$8:$AK$37,3,FALSE)</f>
        <v>36</v>
      </c>
      <c r="T94" s="94">
        <f>VLOOKUP(R92,'POINTS SCORE'!$B$37:$AK$78,3,FALSE)</f>
        <v>39</v>
      </c>
      <c r="U94" s="88">
        <v>2</v>
      </c>
      <c r="W94" s="94" t="e">
        <f>VLOOKUP(V92,'POINTS SCORE'!$B$8:$AK$37,3,FALSE)</f>
        <v>#N/A</v>
      </c>
      <c r="X94" s="94" t="e">
        <f>VLOOKUP(V92,'POINTS SCORE'!$B$37:$AK$78,3,FALSE)</f>
        <v>#N/A</v>
      </c>
    </row>
    <row r="95" spans="1:24">
      <c r="A95" s="88">
        <v>3</v>
      </c>
      <c r="B95" s="85" t="s">
        <v>1001</v>
      </c>
      <c r="C95" s="94">
        <v>0</v>
      </c>
      <c r="D95" s="94">
        <v>0</v>
      </c>
      <c r="E95" s="96">
        <v>3</v>
      </c>
      <c r="F95" s="85" t="s">
        <v>1014</v>
      </c>
      <c r="G95" s="94">
        <f>VLOOKUP(F92,'POINTS SCORE'!$B$8:$AK$37,4,FALSE)</f>
        <v>34</v>
      </c>
      <c r="H95" s="94">
        <f>VLOOKUP(F92,'POINTS SCORE'!$B$37:$AK$78,4,FALSE)</f>
        <v>38</v>
      </c>
      <c r="I95" s="96">
        <v>3</v>
      </c>
      <c r="J95" s="85" t="s">
        <v>1100</v>
      </c>
      <c r="K95" s="94">
        <v>0</v>
      </c>
      <c r="L95" s="94">
        <v>0</v>
      </c>
      <c r="M95" s="96">
        <v>3</v>
      </c>
      <c r="N95" s="85" t="s">
        <v>1010</v>
      </c>
      <c r="O95" s="94">
        <f>VLOOKUP(N92,'POINTS SCORE'!$B$8:$AK$37,4,FALSE)</f>
        <v>32</v>
      </c>
      <c r="P95" s="94">
        <f>VLOOKUP(N92,'POINTS SCORE'!$B$37:$AK$78,4,FALSE)</f>
        <v>38</v>
      </c>
      <c r="Q95" s="88">
        <v>3</v>
      </c>
      <c r="R95" s="85" t="s">
        <v>1013</v>
      </c>
      <c r="S95" s="94">
        <f>VLOOKUP(R92,'POINTS SCORE'!$B$8:$AK$37,4,FALSE)</f>
        <v>32</v>
      </c>
      <c r="T95" s="94">
        <f>VLOOKUP(R92,'POINTS SCORE'!$B$37:$AK$78,4,FALSE)</f>
        <v>38</v>
      </c>
      <c r="U95" s="88">
        <v>3</v>
      </c>
      <c r="W95" s="85" t="e">
        <f>VLOOKUP(V92,'POINTS SCORE'!$B$8:$AK$37,4,FALSE)</f>
        <v>#N/A</v>
      </c>
      <c r="X95" s="89" t="e">
        <f>VLOOKUP(V92,'POINTS SCORE'!$B$37:$AK$78,4,FALSE)</f>
        <v>#N/A</v>
      </c>
    </row>
    <row r="96" spans="1:24">
      <c r="A96" s="88">
        <v>4</v>
      </c>
      <c r="B96" s="85" t="s">
        <v>1002</v>
      </c>
      <c r="C96" s="85">
        <f>VLOOKUP(B92,'POINTS SCORE'!$B$8:$AK$37,5,FALSE)</f>
        <v>34</v>
      </c>
      <c r="D96" s="94">
        <f>VLOOKUP(B92,'POINTS SCORE'!$B$37:$AK$78,5,FALSE)</f>
        <v>37</v>
      </c>
      <c r="E96" s="96">
        <v>4</v>
      </c>
      <c r="F96" s="85" t="s">
        <v>1000</v>
      </c>
      <c r="G96" s="94">
        <f>VLOOKUP(F92,'POINTS SCORE'!$B$8:$AK$37,5,FALSE)</f>
        <v>32</v>
      </c>
      <c r="H96" s="94">
        <f>VLOOKUP(F92,'POINTS SCORE'!$B$37:$AK$78,5,FALSE)</f>
        <v>37</v>
      </c>
      <c r="I96" s="96">
        <v>4</v>
      </c>
      <c r="J96" s="85" t="s">
        <v>1047</v>
      </c>
      <c r="K96" s="94">
        <f>VLOOKUP(J92,'POINTS SCORE'!$B$8:$AK$37,5,FALSE)</f>
        <v>34</v>
      </c>
      <c r="L96" s="94">
        <f>VLOOKUP(J92,'POINTS SCORE'!$B$37:$AK$78,5,FALSE)</f>
        <v>37</v>
      </c>
      <c r="M96" s="96">
        <v>4</v>
      </c>
      <c r="N96" s="85" t="s">
        <v>1006</v>
      </c>
      <c r="O96" s="94">
        <f>VLOOKUP(N92,'POINTS SCORE'!$B$8:$AK$37,5,FALSE)</f>
        <v>27</v>
      </c>
      <c r="P96" s="94">
        <f>VLOOKUP(N92,'POINTS SCORE'!$B$37:$AK$78,5,FALSE)</f>
        <v>37</v>
      </c>
      <c r="Q96" s="88">
        <v>4</v>
      </c>
      <c r="R96" s="85" t="s">
        <v>1002</v>
      </c>
      <c r="S96" s="94">
        <f>VLOOKUP(R92,'POINTS SCORE'!$B$8:$AK$37,5,FALSE)</f>
        <v>27</v>
      </c>
      <c r="T96" s="94">
        <f>VLOOKUP(R92,'POINTS SCORE'!$B$37:$AK$78,5,FALSE)</f>
        <v>37</v>
      </c>
      <c r="U96" s="88">
        <v>4</v>
      </c>
      <c r="W96" s="94" t="e">
        <f>VLOOKUP(V92,'POINTS SCORE'!$B$8:$AK$37,5,FALSE)</f>
        <v>#N/A</v>
      </c>
      <c r="X96" s="95" t="e">
        <f>VLOOKUP(V92,'POINTS SCORE'!$B$37:$AK$78,5,FALSE)</f>
        <v>#N/A</v>
      </c>
    </row>
    <row r="97" spans="1:24">
      <c r="A97" s="88">
        <v>5</v>
      </c>
      <c r="B97" s="85" t="s">
        <v>1003</v>
      </c>
      <c r="C97" s="94">
        <f>VLOOKUP(B92,'POINTS SCORE'!$B$8:$AK$37,6,FALSE)</f>
        <v>32</v>
      </c>
      <c r="D97" s="94">
        <f>VLOOKUP(B92,'POINTS SCORE'!$B$37:$AK$78,6,FALSE)</f>
        <v>36</v>
      </c>
      <c r="E97" s="96">
        <v>5</v>
      </c>
      <c r="F97" s="85" t="s">
        <v>999</v>
      </c>
      <c r="G97" s="94">
        <v>0</v>
      </c>
      <c r="H97" s="94">
        <v>0</v>
      </c>
      <c r="I97" s="96">
        <v>5</v>
      </c>
      <c r="J97" s="85" t="s">
        <v>1101</v>
      </c>
      <c r="K97" s="94">
        <v>0</v>
      </c>
      <c r="L97" s="94">
        <v>0</v>
      </c>
      <c r="M97" s="96">
        <v>5</v>
      </c>
      <c r="N97" s="85" t="s">
        <v>1009</v>
      </c>
      <c r="O97" s="85">
        <v>0</v>
      </c>
      <c r="P97" s="89">
        <v>0</v>
      </c>
      <c r="Q97" s="88">
        <v>5</v>
      </c>
      <c r="R97" s="85" t="s">
        <v>1012</v>
      </c>
      <c r="S97" s="85">
        <v>0</v>
      </c>
      <c r="T97" s="89">
        <v>0</v>
      </c>
      <c r="U97" s="88">
        <v>5</v>
      </c>
      <c r="W97" s="85" t="e">
        <f>VLOOKUP(V92,'POINTS SCORE'!$B$8:$AK$37,6,FALSE)</f>
        <v>#N/A</v>
      </c>
      <c r="X97" s="89" t="e">
        <f>VLOOKUP(V92,'POINTS SCORE'!$B$37:$AK$78,6,FALSE)</f>
        <v>#N/A</v>
      </c>
    </row>
    <row r="98" spans="1:24">
      <c r="A98" s="88">
        <v>6</v>
      </c>
      <c r="B98" s="85" t="s">
        <v>1004</v>
      </c>
      <c r="C98" s="85">
        <f>VLOOKUP(B92,'POINTS SCORE'!$B$8:$AK$37,7,FALSE)</f>
        <v>30</v>
      </c>
      <c r="D98" s="94">
        <f>VLOOKUP(B92,'POINTS SCORE'!$B$37:$AK$78,7,FALSE)</f>
        <v>35</v>
      </c>
      <c r="E98" s="96">
        <v>6</v>
      </c>
      <c r="F98" s="85" t="s">
        <v>1019</v>
      </c>
      <c r="G98" s="94">
        <f>VLOOKUP(F92,'POINTS SCORE'!$B$8:$AK$37,7,FALSE)</f>
        <v>27</v>
      </c>
      <c r="H98" s="94">
        <f>VLOOKUP(F92,'POINTS SCORE'!$B$37:$AK$78,7,FALSE)</f>
        <v>35</v>
      </c>
      <c r="I98" s="96">
        <v>6</v>
      </c>
      <c r="J98" s="85" t="s">
        <v>1102</v>
      </c>
      <c r="K98" s="94">
        <v>0</v>
      </c>
      <c r="L98" s="94">
        <v>0</v>
      </c>
      <c r="M98" s="96">
        <v>6</v>
      </c>
      <c r="N98" s="85" t="s">
        <v>1008</v>
      </c>
      <c r="O98" s="94">
        <f>VLOOKUP(N92,'POINTS SCORE'!$B$8:$AK$37,7,FALSE)</f>
        <v>22</v>
      </c>
      <c r="P98" s="94">
        <f>VLOOKUP(N92,'POINTS SCORE'!$B$37:$AK$78,7,FALSE)</f>
        <v>35</v>
      </c>
      <c r="Q98" s="88">
        <v>6</v>
      </c>
      <c r="R98" s="85" t="s">
        <v>999</v>
      </c>
      <c r="S98" s="94">
        <v>0</v>
      </c>
      <c r="T98" s="94">
        <v>0</v>
      </c>
      <c r="U98" s="88">
        <v>6</v>
      </c>
      <c r="W98" s="94" t="e">
        <f>VLOOKUP(V92,'POINTS SCORE'!$B$8:$AK$37,7,FALSE)</f>
        <v>#N/A</v>
      </c>
      <c r="X98" s="94" t="e">
        <f>VLOOKUP(V92,'POINTS SCORE'!$B$37:$AK$78,7,FALSE)</f>
        <v>#N/A</v>
      </c>
    </row>
    <row r="99" spans="1:24">
      <c r="A99" s="88">
        <v>7</v>
      </c>
      <c r="B99" s="99" t="s">
        <v>1005</v>
      </c>
      <c r="C99" s="85">
        <v>0</v>
      </c>
      <c r="D99" s="94">
        <v>0</v>
      </c>
      <c r="E99" s="96">
        <v>7</v>
      </c>
      <c r="F99" s="85" t="s">
        <v>1003</v>
      </c>
      <c r="G99" s="94">
        <f>VLOOKUP(F92,'POINTS SCORE'!$B$8:$AK$37,8,FALSE)</f>
        <v>26</v>
      </c>
      <c r="H99" s="94">
        <f>VLOOKUP(F92,'POINTS SCORE'!$B$37:$AK$78,8,FALSE)</f>
        <v>34</v>
      </c>
      <c r="I99" s="96">
        <v>7</v>
      </c>
      <c r="J99" s="85" t="s">
        <v>1007</v>
      </c>
      <c r="K99" s="94">
        <f>VLOOKUP(J92,'POINTS SCORE'!$B$8:$AK$37,8,FALSE)</f>
        <v>30</v>
      </c>
      <c r="L99" s="94">
        <f>VLOOKUP(J92,'POINTS SCORE'!$B$37:$AK$78,8,FALSE)</f>
        <v>34</v>
      </c>
      <c r="M99" s="96">
        <v>7</v>
      </c>
      <c r="N99" s="85" t="s">
        <v>1002</v>
      </c>
      <c r="O99" s="94">
        <f>VLOOKUP(N92,'POINTS SCORE'!$B$8:$AK$37,8,FALSE)</f>
        <v>21</v>
      </c>
      <c r="P99" s="94">
        <f>VLOOKUP(N92,'POINTS SCORE'!$B$37:$AK$78,8,FALSE)</f>
        <v>34</v>
      </c>
      <c r="Q99" s="88">
        <v>7</v>
      </c>
      <c r="R99" s="85" t="s">
        <v>1006</v>
      </c>
      <c r="S99" s="94">
        <f>VLOOKUP(R92,'POINTS SCORE'!$B$8:$AK$37,8,FALSE)</f>
        <v>21</v>
      </c>
      <c r="T99" s="94">
        <f>VLOOKUP(R92,'POINTS SCORE'!$B$37:$AK$78,8,FALSE)</f>
        <v>34</v>
      </c>
      <c r="U99" s="88">
        <v>7</v>
      </c>
      <c r="W99" s="94" t="e">
        <f>VLOOKUP(V92,'POINTS SCORE'!$B$8:$AK$37,8,FALSE)</f>
        <v>#N/A</v>
      </c>
      <c r="X99" s="94" t="e">
        <f>VLOOKUP(V92,'POINTS SCORE'!$B$37:$AK$78,8,FALSE)</f>
        <v>#N/A</v>
      </c>
    </row>
    <row r="100" spans="1:24">
      <c r="A100" s="88">
        <v>8</v>
      </c>
      <c r="B100" s="99" t="s">
        <v>1006</v>
      </c>
      <c r="C100" s="85">
        <f>VLOOKUP(B92,'POINTS SCORE'!$B$8:$AK$37,9,FALSE)</f>
        <v>28</v>
      </c>
      <c r="D100" s="94">
        <f>VLOOKUP(B92,'POINTS SCORE'!$B$37:$AK$78,9,FALSE)</f>
        <v>33</v>
      </c>
      <c r="E100" s="96">
        <v>8</v>
      </c>
      <c r="F100" s="85" t="s">
        <v>1013</v>
      </c>
      <c r="G100" s="85">
        <f>VLOOKUP(F92,'POINTS SCORE'!$B$8:$AK$37,9,FALSE)</f>
        <v>25</v>
      </c>
      <c r="H100" s="94">
        <f>VLOOKUP(F92,'POINTS SCORE'!$B$37:$AK$78,9,FALSE)</f>
        <v>33</v>
      </c>
      <c r="I100" s="96">
        <v>8</v>
      </c>
      <c r="J100" s="85" t="s">
        <v>1010</v>
      </c>
      <c r="K100" s="94">
        <f>VLOOKUP(J92,'POINTS SCORE'!$B$8:$AK$37,9,FALSE)</f>
        <v>29</v>
      </c>
      <c r="L100" s="94">
        <f>VLOOKUP(J92,'POINTS SCORE'!$B$37:$AK$78,9,FALSE)</f>
        <v>33</v>
      </c>
      <c r="M100" s="96">
        <v>8</v>
      </c>
      <c r="N100" s="85" t="s">
        <v>1004</v>
      </c>
      <c r="O100" s="94">
        <f>VLOOKUP(N92,'POINTS SCORE'!$B$8:$AK$37,9,FALSE)</f>
        <v>20</v>
      </c>
      <c r="P100" s="94">
        <f>VLOOKUP(N92,'POINTS SCORE'!$B$37:$AK$78,9,FALSE)</f>
        <v>33</v>
      </c>
      <c r="Q100" s="88">
        <v>8</v>
      </c>
      <c r="R100" s="85" t="s">
        <v>1000</v>
      </c>
      <c r="S100" s="94">
        <f>VLOOKUP(R92,'POINTS SCORE'!$B$8:$AK$37,9,FALSE)</f>
        <v>20</v>
      </c>
      <c r="T100" s="94">
        <f>VLOOKUP(R92,'POINTS SCORE'!$B$37:$AK$78,9,FALSE)</f>
        <v>33</v>
      </c>
      <c r="U100" s="88">
        <v>8</v>
      </c>
      <c r="W100" s="94" t="e">
        <f>VLOOKUP(V92,'POINTS SCORE'!$B$8:$AK$37,9,FALSE)</f>
        <v>#N/A</v>
      </c>
      <c r="X100" s="94" t="e">
        <f>VLOOKUP(V92,'POINTS SCORE'!$B$37:$AK$78,9,FALSE)</f>
        <v>#N/A</v>
      </c>
    </row>
    <row r="101" spans="1:24">
      <c r="A101" s="88">
        <v>9</v>
      </c>
      <c r="B101" s="99" t="s">
        <v>1007</v>
      </c>
      <c r="C101" s="85">
        <f>VLOOKUP(B92,'POINTS SCORE'!$B$8:$AK$37,10,FALSE)</f>
        <v>27</v>
      </c>
      <c r="D101" s="94">
        <f>VLOOKUP(B92,'POINTS SCORE'!$B$37:$AK$78,10,FALSE)</f>
        <v>32</v>
      </c>
      <c r="E101" s="96">
        <v>9</v>
      </c>
      <c r="F101" s="85" t="s">
        <v>1016</v>
      </c>
      <c r="G101" s="85">
        <f>VLOOKUP(F92,'POINTS SCORE'!$B$8:$AK$37,10,FALSE)</f>
        <v>24</v>
      </c>
      <c r="H101" s="94">
        <f>VLOOKUP(F92,'POINTS SCORE'!$B$37:$AK$78,10,FALSE)</f>
        <v>32</v>
      </c>
      <c r="I101" s="96">
        <v>9</v>
      </c>
      <c r="J101" s="85" t="s">
        <v>1008</v>
      </c>
      <c r="K101" s="85">
        <f>VLOOKUP(J92,'POINTS SCORE'!$B$8:$AK$37,10,FALSE)</f>
        <v>28</v>
      </c>
      <c r="L101" s="94">
        <f>VLOOKUP(J92,'POINTS SCORE'!$B$37:$AK$78,10,FALSE)</f>
        <v>32</v>
      </c>
      <c r="M101" s="96">
        <v>9</v>
      </c>
      <c r="N101" s="85" t="s">
        <v>1018</v>
      </c>
      <c r="O101" s="85">
        <f>VLOOKUP(N92,'POINTS SCORE'!$B$8:$AK$37,10,FALSE)</f>
        <v>19</v>
      </c>
      <c r="P101" s="94">
        <f>VLOOKUP(N92,'POINTS SCORE'!$B$37:$AK$78,10,FALSE)</f>
        <v>32</v>
      </c>
      <c r="Q101" s="88">
        <v>9</v>
      </c>
      <c r="R101" s="85" t="s">
        <v>1007</v>
      </c>
      <c r="S101" s="85">
        <f>VLOOKUP(R92,'POINTS SCORE'!$B$8:$AK$37,10,FALSE)</f>
        <v>19</v>
      </c>
      <c r="T101" s="94">
        <f>VLOOKUP(R92,'POINTS SCORE'!$B$37:$AK$78,10,FALSE)</f>
        <v>32</v>
      </c>
      <c r="U101" s="88">
        <v>9</v>
      </c>
      <c r="W101" s="85" t="e">
        <f>VLOOKUP(V92,'POINTS SCORE'!$B$8:$AK$37,10,FALSE)</f>
        <v>#N/A</v>
      </c>
      <c r="X101" s="95" t="e">
        <f>VLOOKUP(V92,'POINTS SCORE'!$B$37:$AK$78,10,FALSE)</f>
        <v>#N/A</v>
      </c>
    </row>
    <row r="102" spans="1:24">
      <c r="A102" s="88">
        <v>10</v>
      </c>
      <c r="B102" s="99" t="s">
        <v>1008</v>
      </c>
      <c r="C102" s="85">
        <f>VLOOKUP(B92,'POINTS SCORE'!$B$8:$AK$37,11,FALSE)</f>
        <v>26</v>
      </c>
      <c r="D102" s="94">
        <f>VLOOKUP(B92,'POINTS SCORE'!$B$37:$AK$78,11,FALSE)</f>
        <v>31</v>
      </c>
      <c r="E102" s="96">
        <v>10</v>
      </c>
      <c r="F102" s="85" t="s">
        <v>1004</v>
      </c>
      <c r="G102" s="94">
        <f>VLOOKUP(F92,'POINTS SCORE'!$B$8:$AK$37,11,FALSE)</f>
        <v>23</v>
      </c>
      <c r="H102" s="94">
        <f>VLOOKUP(F92,'POINTS SCORE'!$B$37:$AK$78,11,FALSE)</f>
        <v>31</v>
      </c>
      <c r="I102" s="96">
        <v>10</v>
      </c>
      <c r="J102" s="85" t="s">
        <v>1013</v>
      </c>
      <c r="K102" s="94">
        <f>VLOOKUP(J92,'POINTS SCORE'!$B$8:$AK$37,11,FALSE)</f>
        <v>27</v>
      </c>
      <c r="L102" s="94">
        <f>VLOOKUP(J92,'POINTS SCORE'!$B$37:$AK$78,11,FALSE)</f>
        <v>31</v>
      </c>
      <c r="M102" s="96">
        <v>10</v>
      </c>
      <c r="N102" s="85"/>
      <c r="O102" s="94">
        <f>VLOOKUP(N92,'POINTS SCORE'!$B$8:$AK$37,11,FALSE)</f>
        <v>18</v>
      </c>
      <c r="P102" s="94">
        <f>VLOOKUP(N92,'POINTS SCORE'!$B$37:$AK$78,11,FALSE)</f>
        <v>31</v>
      </c>
      <c r="Q102" s="88">
        <v>10</v>
      </c>
      <c r="R102" s="85" t="s">
        <v>1004</v>
      </c>
      <c r="S102" s="94">
        <f>VLOOKUP(R92,'POINTS SCORE'!$B$8:$AK$37,11,FALSE)</f>
        <v>18</v>
      </c>
      <c r="T102" s="94">
        <f>VLOOKUP(R92,'POINTS SCORE'!$B$37:$AK$78,11,FALSE)</f>
        <v>31</v>
      </c>
      <c r="U102" s="88">
        <v>10</v>
      </c>
      <c r="W102" s="94" t="e">
        <f>VLOOKUP(V92,'POINTS SCORE'!$B$8:$AK$37,11,FALSE)</f>
        <v>#N/A</v>
      </c>
      <c r="X102" s="94" t="e">
        <f>VLOOKUP(V92,'POINTS SCORE'!$B$37:$AK$78,11,FALSE)</f>
        <v>#N/A</v>
      </c>
    </row>
    <row r="103" spans="1:24">
      <c r="A103" s="88">
        <v>11</v>
      </c>
      <c r="B103" s="99" t="s">
        <v>1009</v>
      </c>
      <c r="C103" s="85">
        <v>0</v>
      </c>
      <c r="D103" s="94">
        <v>0</v>
      </c>
      <c r="E103" s="96">
        <v>11</v>
      </c>
      <c r="F103" s="85" t="s">
        <v>1008</v>
      </c>
      <c r="G103" s="94">
        <f>VLOOKUP(F92,'POINTS SCORE'!$B$8:$AK$37,12,FALSE)</f>
        <v>22</v>
      </c>
      <c r="H103" s="94">
        <f>VLOOKUP(F92,'POINTS SCORE'!$B$37:$AK$78,12,FALSE)</f>
        <v>30</v>
      </c>
      <c r="I103" s="96">
        <v>11</v>
      </c>
      <c r="J103" s="85" t="s">
        <v>999</v>
      </c>
      <c r="K103" s="94">
        <v>0</v>
      </c>
      <c r="L103" s="94">
        <v>0</v>
      </c>
      <c r="M103" s="96">
        <v>11</v>
      </c>
      <c r="N103" s="85"/>
      <c r="O103" s="94">
        <f>VLOOKUP(N92,'POINTS SCORE'!$B$8:$AK$37,12,FALSE)</f>
        <v>17</v>
      </c>
      <c r="P103" s="94">
        <f>VLOOKUP(N92,'POINTS SCORE'!$B$37:$AK$78,12,FALSE)</f>
        <v>30</v>
      </c>
      <c r="Q103" s="88">
        <v>11</v>
      </c>
      <c r="R103" s="85" t="s">
        <v>1008</v>
      </c>
      <c r="S103" s="94">
        <f>VLOOKUP(R92,'POINTS SCORE'!$B$8:$AK$37,12,FALSE)</f>
        <v>17</v>
      </c>
      <c r="T103" s="94">
        <f>VLOOKUP(R92,'POINTS SCORE'!$B$37:$AK$78,12,FALSE)</f>
        <v>30</v>
      </c>
      <c r="U103" s="88">
        <v>11</v>
      </c>
      <c r="W103" s="94" t="e">
        <f>VLOOKUP(V92,'POINTS SCORE'!$B$8:$AK$37,12,FALSE)</f>
        <v>#N/A</v>
      </c>
      <c r="X103" s="95" t="e">
        <f>VLOOKUP(V92,'POINTS SCORE'!$B$37:$AK$78,12,FALSE)</f>
        <v>#N/A</v>
      </c>
    </row>
    <row r="104" spans="1:24">
      <c r="A104" s="88">
        <v>12</v>
      </c>
      <c r="B104" s="99" t="s">
        <v>1010</v>
      </c>
      <c r="C104" s="85">
        <f>VLOOKUP(B92,'POINTS SCORE'!$B$8:$AK$37,13,FALSE)</f>
        <v>24</v>
      </c>
      <c r="D104" s="94">
        <f>VLOOKUP(B92,'POINTS SCORE'!$B$37:$AK$78,13,FALSE)</f>
        <v>29</v>
      </c>
      <c r="E104" s="96">
        <v>12</v>
      </c>
      <c r="F104" s="85" t="s">
        <v>1006</v>
      </c>
      <c r="G104" s="94">
        <f>VLOOKUP(F92,'POINTS SCORE'!$B$8:$AK$37,13,FALSE)</f>
        <v>21</v>
      </c>
      <c r="H104" s="94">
        <f>VLOOKUP(F92,'POINTS SCORE'!$B$37:$AK$78,13,FALSE)</f>
        <v>29</v>
      </c>
      <c r="I104" s="96">
        <v>12</v>
      </c>
      <c r="J104" s="85" t="s">
        <v>1002</v>
      </c>
      <c r="K104" s="94">
        <f>VLOOKUP(J92,'POINTS SCORE'!$B$8:$AK$37,13,FALSE)</f>
        <v>25</v>
      </c>
      <c r="L104" s="94">
        <f>VLOOKUP(J92,'POINTS SCORE'!$B$37:$AK$78,13,FALSE)</f>
        <v>29</v>
      </c>
      <c r="M104" s="96">
        <v>12</v>
      </c>
      <c r="N104" s="85"/>
      <c r="O104" s="94">
        <f>VLOOKUP(N92,'POINTS SCORE'!$B$8:$AK$37,13,FALSE)</f>
        <v>16</v>
      </c>
      <c r="P104" s="94">
        <f>VLOOKUP(N92,'POINTS SCORE'!$B$37:$AK$78,13,FALSE)</f>
        <v>29</v>
      </c>
      <c r="Q104" s="88">
        <v>12</v>
      </c>
      <c r="R104" s="85" t="s">
        <v>1011</v>
      </c>
      <c r="S104" s="94">
        <f>VLOOKUP(R92,'POINTS SCORE'!$B$8:$AK$37,13,FALSE)</f>
        <v>16</v>
      </c>
      <c r="T104" s="94">
        <f>VLOOKUP(R92,'POINTS SCORE'!$B$37:$AK$78,13,FALSE)</f>
        <v>29</v>
      </c>
      <c r="U104" s="88">
        <v>12</v>
      </c>
      <c r="W104" s="85" t="e">
        <f>VLOOKUP(V92,'POINTS SCORE'!$B$8:$AK$37,13,FALSE)</f>
        <v>#N/A</v>
      </c>
      <c r="X104" s="89" t="e">
        <f>VLOOKUP(V92,'POINTS SCORE'!$B$37:$AK$78,13,FALSE)</f>
        <v>#N/A</v>
      </c>
    </row>
    <row r="105" spans="1:24">
      <c r="A105" s="88">
        <v>13</v>
      </c>
      <c r="B105" s="99" t="s">
        <v>1011</v>
      </c>
      <c r="C105" s="85">
        <f>VLOOKUP(B92,'POINTS SCORE'!$B$8:$AK$37,14,FALSE)</f>
        <v>23</v>
      </c>
      <c r="D105" s="94">
        <f>VLOOKUP(B92,'POINTS SCORE'!$B$37:$AK$78,14,FALSE)</f>
        <v>28</v>
      </c>
      <c r="E105" s="96">
        <v>13</v>
      </c>
      <c r="F105" s="85" t="s">
        <v>1018</v>
      </c>
      <c r="G105" s="94">
        <f>VLOOKUP(F92,'POINTS SCORE'!$B$8:$AK$37,14,FALSE)</f>
        <v>20</v>
      </c>
      <c r="H105" s="94">
        <f>VLOOKUP(F92,'POINTS SCORE'!$B$37:$AK$78,14,FALSE)</f>
        <v>28</v>
      </c>
      <c r="I105" s="96">
        <v>13</v>
      </c>
      <c r="J105" s="85" t="s">
        <v>1006</v>
      </c>
      <c r="K105" s="94">
        <f>VLOOKUP(J92,'POINTS SCORE'!$B$8:$AK$37,14,FALSE)</f>
        <v>24</v>
      </c>
      <c r="L105" s="94">
        <f>VLOOKUP(J92,'POINTS SCORE'!$B$37:$AK$78,14,FALSE)</f>
        <v>28</v>
      </c>
      <c r="M105" s="96">
        <v>13</v>
      </c>
      <c r="N105" s="85"/>
      <c r="O105" s="94">
        <f>VLOOKUP(N92,'POINTS SCORE'!$B$8:$AK$37,14,FALSE)</f>
        <v>16</v>
      </c>
      <c r="P105" s="94">
        <f>VLOOKUP(N92,'POINTS SCORE'!$B$37:$AK$78,14,FALSE)</f>
        <v>28</v>
      </c>
      <c r="Q105" s="88">
        <v>13</v>
      </c>
      <c r="R105" s="85" t="s">
        <v>1104</v>
      </c>
      <c r="S105" s="94">
        <f>VLOOKUP(R92,'POINTS SCORE'!$B$8:$AK$37,14,FALSE)</f>
        <v>16</v>
      </c>
      <c r="T105" s="94">
        <f>VLOOKUP(R92,'POINTS SCORE'!$B$37:$AK$78,14,FALSE)</f>
        <v>28</v>
      </c>
      <c r="U105" s="88">
        <v>13</v>
      </c>
      <c r="W105" s="85" t="e">
        <f>VLOOKUP(V92,'POINTS SCORE'!$B$8:$AK$37,14,FALSE)</f>
        <v>#N/A</v>
      </c>
      <c r="X105" s="89" t="e">
        <f>VLOOKUP(V92,'POINTS SCORE'!$B$37:$AK$78,14,FALSE)</f>
        <v>#N/A</v>
      </c>
    </row>
    <row r="106" spans="1:24">
      <c r="A106" s="88">
        <v>14</v>
      </c>
      <c r="B106" s="99"/>
      <c r="C106" s="85">
        <f>VLOOKUP(B92,'POINTS SCORE'!$B$8:$AK$37,15,FALSE)</f>
        <v>22</v>
      </c>
      <c r="D106" s="94">
        <f>VLOOKUP(B92,'POINTS SCORE'!$B$37:$AK$78,15,FALSE)</f>
        <v>27</v>
      </c>
      <c r="E106" s="96">
        <v>14</v>
      </c>
      <c r="F106" s="85" t="s">
        <v>1007</v>
      </c>
      <c r="G106" s="85">
        <f>VLOOKUP(F92,'POINTS SCORE'!$B$8:$AK$37,15,FALSE)</f>
        <v>19</v>
      </c>
      <c r="H106" s="94">
        <f>VLOOKUP(F92,'POINTS SCORE'!$B$37:$AK$78,15,FALSE)</f>
        <v>27</v>
      </c>
      <c r="I106" s="96">
        <v>14</v>
      </c>
      <c r="J106" s="85" t="s">
        <v>1014</v>
      </c>
      <c r="K106" s="94">
        <f>VLOOKUP(J92,'POINTS SCORE'!$B$8:$AK$37,15,FALSE)</f>
        <v>23</v>
      </c>
      <c r="L106" s="94">
        <f>VLOOKUP(J92,'POINTS SCORE'!$B$37:$AK$78,15,FALSE)</f>
        <v>27</v>
      </c>
      <c r="M106" s="96">
        <v>14</v>
      </c>
      <c r="N106" s="85"/>
      <c r="O106" s="94">
        <f>VLOOKUP(N92,'POINTS SCORE'!$B$8:$AK$37,15,FALSE)</f>
        <v>0</v>
      </c>
      <c r="P106" s="94">
        <f>VLOOKUP(N92,'POINTS SCORE'!$B$37:$AK$78,15,FALSE)</f>
        <v>0</v>
      </c>
      <c r="Q106" s="88">
        <v>14</v>
      </c>
      <c r="S106" s="94">
        <f>VLOOKUP(R92,'POINTS SCORE'!$B$8:$AK$37,15,FALSE)</f>
        <v>0</v>
      </c>
      <c r="T106" s="94">
        <f>VLOOKUP(R92,'POINTS SCORE'!$B$37:$AK$78,15,FALSE)</f>
        <v>0</v>
      </c>
      <c r="U106" s="88">
        <v>14</v>
      </c>
      <c r="W106" s="94" t="e">
        <f>VLOOKUP(V92,'POINTS SCORE'!$B$8:$AK$37,15,FALSE)</f>
        <v>#N/A</v>
      </c>
      <c r="X106" s="95" t="e">
        <f>VLOOKUP(V92,'POINTS SCORE'!$B$37:$AK$78,15,FALSE)</f>
        <v>#N/A</v>
      </c>
    </row>
    <row r="107" spans="1:24">
      <c r="A107" s="88">
        <v>15</v>
      </c>
      <c r="B107" s="99"/>
      <c r="C107" s="85">
        <f>VLOOKUP(B92,'POINTS SCORE'!$B$8:$AK$37,16,FALSE)</f>
        <v>21</v>
      </c>
      <c r="D107" s="94">
        <f>VLOOKUP(B92,'POINTS SCORE'!$B$37:$AK$78,16,FALSE)</f>
        <v>26</v>
      </c>
      <c r="E107" s="96">
        <v>15</v>
      </c>
      <c r="F107" s="85" t="s">
        <v>1015</v>
      </c>
      <c r="G107" s="94">
        <f>VLOOKUP(F92,'POINTS SCORE'!$B$8:$AK$37,16,FALSE)</f>
        <v>18</v>
      </c>
      <c r="H107" s="94">
        <f>VLOOKUP(F92,'POINTS SCORE'!$B$37:$AK$78,16,FALSE)</f>
        <v>26</v>
      </c>
      <c r="I107" s="96">
        <v>15</v>
      </c>
      <c r="J107" s="85" t="s">
        <v>1103</v>
      </c>
      <c r="K107" s="94">
        <v>0</v>
      </c>
      <c r="L107" s="94">
        <v>0</v>
      </c>
      <c r="M107" s="96">
        <v>15</v>
      </c>
      <c r="N107" s="85"/>
      <c r="O107" s="94">
        <f>VLOOKUP(N92,'POINTS SCORE'!$B$8:$AK$37,16,FALSE)</f>
        <v>0</v>
      </c>
      <c r="P107" s="94">
        <f>VLOOKUP(N92,'POINTS SCORE'!$B$37:$AK$78,16,FALSE)</f>
        <v>0</v>
      </c>
      <c r="Q107" s="88">
        <v>15</v>
      </c>
      <c r="S107" s="94">
        <f>VLOOKUP(R92,'POINTS SCORE'!$B$8:$AK$37,16,FALSE)</f>
        <v>0</v>
      </c>
      <c r="T107" s="94">
        <f>VLOOKUP(R92,'POINTS SCORE'!$B$37:$AK$78,16,FALSE)</f>
        <v>0</v>
      </c>
      <c r="U107" s="88">
        <v>15</v>
      </c>
      <c r="W107" s="85" t="e">
        <f>VLOOKUP(V92,'POINTS SCORE'!$B$8:$AK$37,16,FALSE)</f>
        <v>#N/A</v>
      </c>
      <c r="X107" s="89" t="e">
        <f>VLOOKUP(V92,'POINTS SCORE'!$B$37:$AK$78,16,FALSE)</f>
        <v>#N/A</v>
      </c>
    </row>
    <row r="108" spans="1:24">
      <c r="A108" s="88">
        <v>16</v>
      </c>
      <c r="B108" s="99"/>
      <c r="C108" s="85">
        <f>VLOOKUP(B92,'POINTS SCORE'!$B$8:$AK$37,17,FALSE)</f>
        <v>20</v>
      </c>
      <c r="D108" s="94">
        <f>VLOOKUP(B92,'POINTS SCORE'!$B$37:$AK$78,17,FALSE)</f>
        <v>25</v>
      </c>
      <c r="E108" s="96">
        <v>16</v>
      </c>
      <c r="F108" s="85" t="s">
        <v>1011</v>
      </c>
      <c r="G108" s="94">
        <f>VLOOKUP(F92,'POINTS SCORE'!$B$8:$AK$37,17,FALSE)</f>
        <v>17</v>
      </c>
      <c r="H108" s="94">
        <f>VLOOKUP(F92,'POINTS SCORE'!$B$37:$AK$78,17,FALSE)</f>
        <v>25</v>
      </c>
      <c r="I108" s="96">
        <v>16</v>
      </c>
      <c r="J108" s="85" t="s">
        <v>1019</v>
      </c>
      <c r="K108" s="94">
        <f>VLOOKUP(J92,'POINTS SCORE'!$B$8:$AK$37,17,FALSE)</f>
        <v>21</v>
      </c>
      <c r="L108" s="94">
        <f>VLOOKUP(J92,'POINTS SCORE'!$B$37:$AK$78,17,FALSE)</f>
        <v>25</v>
      </c>
      <c r="M108" s="96">
        <v>16</v>
      </c>
      <c r="N108" s="85"/>
      <c r="O108" s="94">
        <f>VLOOKUP(N92,'POINTS SCORE'!$B$8:$AK$37,17,FALSE)</f>
        <v>0</v>
      </c>
      <c r="P108" s="94">
        <f>VLOOKUP(N92,'POINTS SCORE'!$B$37:$AK$78,17,FALSE)</f>
        <v>0</v>
      </c>
      <c r="Q108" s="88">
        <v>16</v>
      </c>
      <c r="S108" s="94">
        <f>VLOOKUP(R92,'POINTS SCORE'!$B$8:$AK$37,17,FALSE)</f>
        <v>0</v>
      </c>
      <c r="T108" s="94">
        <f>VLOOKUP(R92,'POINTS SCORE'!$B$37:$AK$78,17,FALSE)</f>
        <v>0</v>
      </c>
      <c r="U108" s="88">
        <v>16</v>
      </c>
      <c r="W108" s="85" t="e">
        <f>VLOOKUP(V92,'POINTS SCORE'!$B$8:$AK$37,17,FALSE)</f>
        <v>#N/A</v>
      </c>
      <c r="X108" s="89" t="e">
        <f>VLOOKUP(V92,'POINTS SCORE'!$B$37:$AK$78,17,FALSE)</f>
        <v>#N/A</v>
      </c>
    </row>
    <row r="109" spans="1:24">
      <c r="A109" s="88">
        <v>17</v>
      </c>
      <c r="B109" s="99"/>
      <c r="C109" s="85">
        <f>VLOOKUP(B92,'POINTS SCORE'!$B$8:$AK$37,18,FALSE)</f>
        <v>19</v>
      </c>
      <c r="D109" s="94">
        <f>VLOOKUP(B92,'POINTS SCORE'!$B$37:$AK$78,18,FALSE)</f>
        <v>24</v>
      </c>
      <c r="E109" s="96">
        <v>17</v>
      </c>
      <c r="F109" s="85" t="s">
        <v>1086</v>
      </c>
      <c r="G109" s="94">
        <f>VLOOKUP(F92,'POINTS SCORE'!$B$8:$AK$37,18,FALSE)</f>
        <v>16</v>
      </c>
      <c r="H109" s="94">
        <f>VLOOKUP(F92,'POINTS SCORE'!$B$37:$AK$78,18,FALSE)</f>
        <v>24</v>
      </c>
      <c r="I109" s="96">
        <v>17</v>
      </c>
      <c r="J109" s="85" t="s">
        <v>1004</v>
      </c>
      <c r="K109" s="94">
        <f>VLOOKUP(J92,'POINTS SCORE'!$B$8:$AK$37,18,FALSE)</f>
        <v>20</v>
      </c>
      <c r="L109" s="94">
        <f>VLOOKUP(J92,'POINTS SCORE'!$B$37:$AK$78,18,FALSE)</f>
        <v>24</v>
      </c>
      <c r="M109" s="96">
        <v>17</v>
      </c>
      <c r="N109" s="85"/>
      <c r="O109" s="94">
        <f>VLOOKUP(N92,'POINTS SCORE'!$B$8:$AK$37,18,FALSE)</f>
        <v>0</v>
      </c>
      <c r="P109" s="94">
        <f>VLOOKUP(N92,'POINTS SCORE'!$B$37:$AK$78,18,FALSE)</f>
        <v>0</v>
      </c>
      <c r="Q109" s="88">
        <v>17</v>
      </c>
      <c r="S109" s="94">
        <f>VLOOKUP(R92,'POINTS SCORE'!$B$8:$AK$37,18,FALSE)</f>
        <v>0</v>
      </c>
      <c r="T109" s="94">
        <f>VLOOKUP(R92,'POINTS SCORE'!$B$37:$AK$78,18,FALSE)</f>
        <v>0</v>
      </c>
      <c r="U109" s="88">
        <v>17</v>
      </c>
      <c r="W109" s="85" t="e">
        <f>VLOOKUP(V92,'POINTS SCORE'!$B$8:$AK$37,18,FALSE)</f>
        <v>#N/A</v>
      </c>
      <c r="X109" s="89" t="e">
        <f>VLOOKUP(V92,'POINTS SCORE'!$B$37:$AK$78,18,FALSE)</f>
        <v>#N/A</v>
      </c>
    </row>
    <row r="110" spans="1:24">
      <c r="A110" s="88">
        <v>18</v>
      </c>
      <c r="B110" s="99"/>
      <c r="C110" s="85">
        <v>0</v>
      </c>
      <c r="D110" s="94">
        <v>0</v>
      </c>
      <c r="E110" s="96">
        <v>18</v>
      </c>
      <c r="F110" s="85"/>
      <c r="G110" s="94">
        <f>VLOOKUP(F92,'POINTS SCORE'!$B$8:$AK$37,19,FALSE)</f>
        <v>16</v>
      </c>
      <c r="H110" s="94">
        <f>VLOOKUP(F92,'POINTS SCORE'!$B$37:$AK$78,19,FALSE)</f>
        <v>23</v>
      </c>
      <c r="I110" s="96">
        <v>18</v>
      </c>
      <c r="J110" s="85" t="s">
        <v>1011</v>
      </c>
      <c r="K110" s="94">
        <f>VLOOKUP(J92,'POINTS SCORE'!$B$8:$AK$37,19,FALSE)</f>
        <v>19</v>
      </c>
      <c r="L110" s="94">
        <f>VLOOKUP(J92,'POINTS SCORE'!$B$37:$AK$78,19,FALSE)</f>
        <v>23</v>
      </c>
      <c r="M110" s="96">
        <v>18</v>
      </c>
      <c r="N110" s="85"/>
      <c r="O110" s="94">
        <f>VLOOKUP(N92,'POINTS SCORE'!$B$8:$AK$37,19,FALSE)</f>
        <v>0</v>
      </c>
      <c r="P110" s="94">
        <f>VLOOKUP(N92,'POINTS SCORE'!$B$37:$AK$78,19,FALSE)</f>
        <v>0</v>
      </c>
      <c r="Q110" s="88">
        <v>18</v>
      </c>
      <c r="S110" s="94">
        <f>VLOOKUP(R92,'POINTS SCORE'!$B$8:$AK$37,19,FALSE)</f>
        <v>0</v>
      </c>
      <c r="T110" s="94">
        <f>VLOOKUP(R92,'POINTS SCORE'!$B$37:$AK$78,19,FALSE)</f>
        <v>0</v>
      </c>
      <c r="U110" s="88">
        <v>18</v>
      </c>
      <c r="W110" s="85" t="e">
        <f>VLOOKUP(V92,'POINTS SCORE'!$B$8:$AK$37,19,FALSE)</f>
        <v>#N/A</v>
      </c>
      <c r="X110" s="89" t="e">
        <f>VLOOKUP(V92,'POINTS SCORE'!$B$37:$AK$78,19,FALSE)</f>
        <v>#N/A</v>
      </c>
    </row>
    <row r="111" spans="1:24">
      <c r="A111" s="88">
        <v>19</v>
      </c>
      <c r="B111" s="99"/>
      <c r="C111" s="85">
        <f>VLOOKUP(B92,'POINTS SCORE'!$B$8:$AK$37,20,FALSE)</f>
        <v>17</v>
      </c>
      <c r="D111" s="94">
        <f>VLOOKUP(B92,'POINTS SCORE'!$B$37:$AK$78,20,FALSE)</f>
        <v>22</v>
      </c>
      <c r="E111" s="96">
        <v>19</v>
      </c>
      <c r="F111" s="85"/>
      <c r="G111" s="94">
        <f>VLOOKUP(F92,'POINTS SCORE'!$B$8:$AK$37,20,FALSE)</f>
        <v>0</v>
      </c>
      <c r="H111" s="94">
        <f>VLOOKUP(F92,'POINTS SCORE'!$B$37:$AK$78,20,FALSE)</f>
        <v>0</v>
      </c>
      <c r="I111" s="96">
        <v>19</v>
      </c>
      <c r="J111" s="85" t="s">
        <v>1104</v>
      </c>
      <c r="K111" s="94">
        <f>VLOOKUP(J92,'POINTS SCORE'!$B$8:$AK$37,20,FALSE)</f>
        <v>18</v>
      </c>
      <c r="L111" s="94">
        <f>VLOOKUP(J92,'POINTS SCORE'!$B$37:$AK$78,20,FALSE)</f>
        <v>22</v>
      </c>
      <c r="M111" s="96">
        <v>19</v>
      </c>
      <c r="N111" s="85"/>
      <c r="O111" s="94">
        <f>VLOOKUP(N92,'POINTS SCORE'!$B$8:$AK$37,20,FALSE)</f>
        <v>0</v>
      </c>
      <c r="P111" s="94">
        <f>VLOOKUP(N92,'POINTS SCORE'!$B$37:$AK$78,20,FALSE)</f>
        <v>0</v>
      </c>
      <c r="Q111" s="88">
        <v>19</v>
      </c>
      <c r="S111" s="94">
        <f>VLOOKUP(R92,'POINTS SCORE'!$B$8:$AK$37,20,FALSE)</f>
        <v>0</v>
      </c>
      <c r="T111" s="94">
        <f>VLOOKUP(R92,'POINTS SCORE'!$B$37:$AK$78,20,FALSE)</f>
        <v>0</v>
      </c>
      <c r="U111" s="88">
        <v>19</v>
      </c>
      <c r="W111" s="85" t="e">
        <f>VLOOKUP(V92,'POINTS SCORE'!$B$8:$AK$37,20,FALSE)</f>
        <v>#N/A</v>
      </c>
      <c r="X111" s="89" t="e">
        <f>VLOOKUP(V92,'POINTS SCORE'!$B$37:$AK$78,20,FALSE)</f>
        <v>#N/A</v>
      </c>
    </row>
    <row r="112" spans="1:24">
      <c r="A112" s="88">
        <v>20</v>
      </c>
      <c r="B112" s="99"/>
      <c r="C112" s="85">
        <v>0</v>
      </c>
      <c r="D112" s="94">
        <v>0</v>
      </c>
      <c r="E112" s="96">
        <v>20</v>
      </c>
      <c r="F112" s="85"/>
      <c r="G112" s="94">
        <v>0</v>
      </c>
      <c r="H112" s="94">
        <v>0</v>
      </c>
      <c r="I112" s="96">
        <v>20</v>
      </c>
      <c r="J112" s="85"/>
      <c r="K112" s="94">
        <f>VLOOKUP(J92,'POINTS SCORE'!$B$8:$AK$37,21,FALSE)</f>
        <v>17</v>
      </c>
      <c r="L112" s="94">
        <f>VLOOKUP(J92,'POINTS SCORE'!$B$37:$AK$78,21,FALSE)</f>
        <v>21</v>
      </c>
      <c r="M112" s="96">
        <v>20</v>
      </c>
      <c r="N112" s="85"/>
      <c r="O112" s="94">
        <f>VLOOKUP(N92,'POINTS SCORE'!$B$8:$AK$37,21,FALSE)</f>
        <v>0</v>
      </c>
      <c r="P112" s="94">
        <f>VLOOKUP(N92,'POINTS SCORE'!$B$37:$AK$78,21,FALSE)</f>
        <v>0</v>
      </c>
      <c r="Q112" s="88">
        <v>20</v>
      </c>
      <c r="S112" s="94">
        <f>VLOOKUP(R92,'POINTS SCORE'!$B$8:$AK$37,21,FALSE)</f>
        <v>0</v>
      </c>
      <c r="T112" s="94">
        <f>VLOOKUP(R92,'POINTS SCORE'!$B$37:$AK$78,21,FALSE)</f>
        <v>0</v>
      </c>
      <c r="U112" s="88">
        <v>20</v>
      </c>
      <c r="W112" s="85" t="e">
        <f>VLOOKUP(V92,'POINTS SCORE'!$B$8:$AK$37,21,FALSE)</f>
        <v>#N/A</v>
      </c>
      <c r="X112" s="89" t="e">
        <f>VLOOKUP(V92,'POINTS SCORE'!$B$37:$AK$78,21,FALSE)</f>
        <v>#N/A</v>
      </c>
    </row>
    <row r="113" spans="1:24">
      <c r="A113" s="88">
        <v>21</v>
      </c>
      <c r="B113" s="99"/>
      <c r="C113" s="85">
        <f>VLOOKUP(B92,'POINTS SCORE'!$B$8:$AK$37,22,FALSE)</f>
        <v>16</v>
      </c>
      <c r="D113" s="94">
        <f>VLOOKUP(B92,'POINTS SCORE'!$B$37:$AK$78,22,FALSE)</f>
        <v>20</v>
      </c>
      <c r="E113" s="96">
        <v>21</v>
      </c>
      <c r="F113" s="85"/>
      <c r="G113" s="94">
        <f>VLOOKUP(F92,'POINTS SCORE'!$B$8:$AK$37,22,FALSE)</f>
        <v>0</v>
      </c>
      <c r="H113" s="94">
        <f>VLOOKUP(F92,'POINTS SCORE'!$B$37:$AK$78,22,FALSE)</f>
        <v>0</v>
      </c>
      <c r="I113" s="96">
        <v>21</v>
      </c>
      <c r="J113" s="85"/>
      <c r="K113" s="94">
        <f>VLOOKUP(J92,'POINTS SCORE'!$B$8:$AK$37,22,FALSE)</f>
        <v>16</v>
      </c>
      <c r="L113" s="94">
        <f>VLOOKUP(J92,'POINTS SCORE'!$B$37:$AK$78,22,FALSE)</f>
        <v>20</v>
      </c>
      <c r="M113" s="96">
        <v>21</v>
      </c>
      <c r="N113" s="85"/>
      <c r="O113" s="94">
        <f>VLOOKUP(N92,'POINTS SCORE'!$B$8:$AK$37,22,FALSE)</f>
        <v>0</v>
      </c>
      <c r="P113" s="94">
        <f>VLOOKUP(N92,'POINTS SCORE'!$B$37:$AK$78,22,FALSE)</f>
        <v>0</v>
      </c>
      <c r="Q113" s="88">
        <v>21</v>
      </c>
      <c r="S113" s="94">
        <f>VLOOKUP(R92,'POINTS SCORE'!$B$8:$AK$37,22,FALSE)</f>
        <v>0</v>
      </c>
      <c r="T113" s="94">
        <f>VLOOKUP(R92,'POINTS SCORE'!$B$37:$AK$78,22,FALSE)</f>
        <v>0</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16</v>
      </c>
      <c r="L114" s="94">
        <f>VLOOKUP(J92,'POINTS SCORE'!$B$37:$AK$78,23,FALSE)</f>
        <v>19</v>
      </c>
      <c r="M114" s="96">
        <v>22</v>
      </c>
      <c r="N114" s="85"/>
      <c r="O114" s="94">
        <f>VLOOKUP(N92,'POINTS SCORE'!$B$8:$AK$37,23,FALSE)</f>
        <v>0</v>
      </c>
      <c r="P114" s="94">
        <f>VLOOKUP(N92,'POINTS SCORE'!$B$37:$AK$78,23,FALSE)</f>
        <v>0</v>
      </c>
      <c r="Q114" s="88">
        <v>22</v>
      </c>
      <c r="S114" s="94">
        <f>VLOOKUP(R92,'POINTS SCORE'!$B$8:$AK$37,23,FALSE)</f>
        <v>0</v>
      </c>
      <c r="T114" s="94">
        <f>VLOOKUP(R92,'POINTS SCORE'!$B$37:$AK$78,23,FALSE)</f>
        <v>0</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94">
        <f>VLOOKUP(N92,'POINTS SCORE'!$B$8:$AK$37,24,FALSE)</f>
        <v>0</v>
      </c>
      <c r="P115" s="94">
        <f>VLOOKUP(N92,'POINTS SCORE'!$B$37:$AK$78,24,FALSE)</f>
        <v>0</v>
      </c>
      <c r="Q115" s="88">
        <v>23</v>
      </c>
      <c r="S115" s="94">
        <f>VLOOKUP(R92,'POINTS SCORE'!$B$8:$AK$37,24,FALSE)</f>
        <v>0</v>
      </c>
      <c r="T115" s="94">
        <f>VLOOKUP(R92,'POINTS SCORE'!$B$37:$AK$78,24,FALSE)</f>
        <v>0</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94">
        <f>VLOOKUP(N92,'POINTS SCORE'!$B$8:$AK$37,25,FALSE)</f>
        <v>0</v>
      </c>
      <c r="P116" s="94">
        <f>VLOOKUP(N92,'POINTS SCORE'!$B$37:$AK$78,25,FALSE)</f>
        <v>0</v>
      </c>
      <c r="Q116" s="88">
        <v>24</v>
      </c>
      <c r="S116" s="94">
        <f>VLOOKUP(R92,'POINTS SCORE'!$B$8:$AK$37,25,FALSE)</f>
        <v>0</v>
      </c>
      <c r="T116" s="94">
        <f>VLOOKUP(R92,'POINTS SCORE'!$B$37:$AK$78,25,FALSE)</f>
        <v>0</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94">
        <f>VLOOKUP(N92,'POINTS SCORE'!$B$8:$AK$37,26,FALSE)</f>
        <v>0</v>
      </c>
      <c r="P117" s="94">
        <f>VLOOKUP(N92,'POINTS SCORE'!$B$37:$AK$78,26,FALSE)</f>
        <v>0</v>
      </c>
      <c r="Q117" s="88">
        <v>25</v>
      </c>
      <c r="S117" s="94">
        <f>VLOOKUP(R92,'POINTS SCORE'!$B$8:$AK$37,26,FALSE)</f>
        <v>0</v>
      </c>
      <c r="T117" s="94">
        <f>VLOOKUP(R92,'POINTS SCORE'!$B$37:$AK$78,26,FALSE)</f>
        <v>0</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94">
        <f>VLOOKUP(N92,'POINTS SCORE'!$B$8:$AK$37,27,FALSE)</f>
        <v>0</v>
      </c>
      <c r="P118" s="94">
        <f>VLOOKUP(N92,'POINTS SCORE'!$B$37:$AK$78,27,FALSE)</f>
        <v>0</v>
      </c>
      <c r="Q118" s="88">
        <v>26</v>
      </c>
      <c r="S118" s="94">
        <f>VLOOKUP(R92,'POINTS SCORE'!$B$8:$AK$37,27,FALSE)</f>
        <v>0</v>
      </c>
      <c r="T118" s="94">
        <f>VLOOKUP(R92,'POINTS SCORE'!$B$37:$AK$78,27,FALSE)</f>
        <v>0</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94">
        <f>VLOOKUP(N92,'POINTS SCORE'!$B$8:$AK$37,28,FALSE)</f>
        <v>0</v>
      </c>
      <c r="P119" s="94">
        <f>VLOOKUP(N92,'POINTS SCORE'!$B$37:$AK$78,28,FALSE)</f>
        <v>0</v>
      </c>
      <c r="Q119" s="88">
        <v>27</v>
      </c>
      <c r="S119" s="94">
        <f>VLOOKUP(R92,'POINTS SCORE'!$B$8:$AK$37,28,FALSE)</f>
        <v>0</v>
      </c>
      <c r="T119" s="94">
        <f>VLOOKUP(R92,'POINTS SCORE'!$B$37:$AK$78,28,FALSE)</f>
        <v>0</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94">
        <f>VLOOKUP(N92,'POINTS SCORE'!$B$8:$AK$37,29,FALSE)</f>
        <v>0</v>
      </c>
      <c r="P120" s="94">
        <f>VLOOKUP(N92,'POINTS SCORE'!$B$37:$AK$78,29,FALSE)</f>
        <v>0</v>
      </c>
      <c r="Q120" s="88">
        <v>28</v>
      </c>
      <c r="S120" s="94">
        <f>VLOOKUP(R92,'POINTS SCORE'!$B$8:$AK$37,29,FALSE)</f>
        <v>0</v>
      </c>
      <c r="T120" s="94">
        <f>VLOOKUP(R92,'POINTS SCORE'!$B$37:$AK$78,29,FALSE)</f>
        <v>0</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94">
        <f>VLOOKUP(N92,'POINTS SCORE'!$B$8:$AK$37,30,FALSE)</f>
        <v>0</v>
      </c>
      <c r="P121" s="94">
        <f>VLOOKUP(N92,'POINTS SCORE'!$B$37:$AK$78,30,FALSE)</f>
        <v>0</v>
      </c>
      <c r="Q121" s="88">
        <v>29</v>
      </c>
      <c r="S121" s="94">
        <f>VLOOKUP(R92,'POINTS SCORE'!$B$8:$AK$37,30,FALSE)</f>
        <v>0</v>
      </c>
      <c r="T121" s="94">
        <f>VLOOKUP(R92,'POINTS SCORE'!$B$37:$AK$78,30,FALSE)</f>
        <v>0</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94">
        <f>VLOOKUP(N92,'POINTS SCORE'!$B$8:$AK$37,31,FALSE)</f>
        <v>0</v>
      </c>
      <c r="P122" s="94">
        <f>VLOOKUP(N92,'POINTS SCORE'!$B$37:$AK$78,31,FALSE)</f>
        <v>0</v>
      </c>
      <c r="Q122" s="88">
        <v>30</v>
      </c>
      <c r="S122" s="94">
        <f>VLOOKUP(R92,'POINTS SCORE'!$B$8:$AK$37,31,FALSE)</f>
        <v>0</v>
      </c>
      <c r="T122" s="94">
        <f>VLOOKUP(R92,'POINTS SCORE'!$B$37:$AK$78,31,FALSE)</f>
        <v>0</v>
      </c>
      <c r="U122" s="88">
        <v>30</v>
      </c>
      <c r="W122" s="85" t="e">
        <f>VLOOKUP(V92,'POINTS SCORE'!$B$8:$AK$37,31,FALSE)</f>
        <v>#N/A</v>
      </c>
      <c r="X122" s="89" t="e">
        <f>VLOOKUP(V92,'POINTS SCORE'!$B$37:$AK$78,31,FALSE)</f>
        <v>#N/A</v>
      </c>
    </row>
    <row r="123" spans="1:24">
      <c r="A123" s="88" t="s">
        <v>62</v>
      </c>
      <c r="B123" s="99" t="s">
        <v>1012</v>
      </c>
      <c r="C123" s="85">
        <f>VLOOKUP(B92,'POINTS SCORE'!$B$8:$AK$37,34,FALSE)</f>
        <v>14</v>
      </c>
      <c r="D123" s="85">
        <f>VLOOKUP(B92,'POINTS SCORE'!$B$37:$AK$78,34,FALSE)</f>
        <v>14</v>
      </c>
      <c r="E123" s="96" t="s">
        <v>62</v>
      </c>
      <c r="F123" s="85" t="s">
        <v>1087</v>
      </c>
      <c r="G123" s="85">
        <f>VLOOKUP(F92,'POINTS SCORE'!$B$8:$AK$37,34,FALSE)</f>
        <v>14</v>
      </c>
      <c r="H123" s="85">
        <f>VLOOKUP(F92,'POINTS SCORE'!$B$37:$AK$78,34,FALSE)</f>
        <v>14</v>
      </c>
      <c r="I123" s="96" t="s">
        <v>62</v>
      </c>
      <c r="J123" s="85" t="s">
        <v>1105</v>
      </c>
      <c r="K123" s="85">
        <f>VLOOKUP(J92,'POINTS SCORE'!$B$8:$AK$37,34,FALSE)</f>
        <v>14</v>
      </c>
      <c r="L123" s="85">
        <f>VLOOKUP(J92,'POINTS SCORE'!$B$37:$AK$78,34,FALSE)</f>
        <v>14</v>
      </c>
      <c r="M123" s="96" t="s">
        <v>62</v>
      </c>
      <c r="N123" s="85" t="s">
        <v>1104</v>
      </c>
      <c r="O123" s="85">
        <f>VLOOKUP(N92,'POINTS SCORE'!$B$8:$AK$37,34,FALSE)</f>
        <v>14</v>
      </c>
      <c r="P123" s="85">
        <f>VLOOKUP(N92,'POINTS SCORE'!$B$37:$AK$78,34,FALSE)</f>
        <v>14</v>
      </c>
      <c r="Q123" s="88" t="s">
        <v>62</v>
      </c>
      <c r="S123" s="85">
        <f>VLOOKUP(R92,'POINTS SCORE'!$B$8:$AK$37,34,FALSE)</f>
        <v>14</v>
      </c>
      <c r="T123" s="85">
        <f>VLOOKUP(R92,'POINTS SCORE'!$B$37:$AK$78,34,FALSE)</f>
        <v>14</v>
      </c>
      <c r="U123" s="88" t="s">
        <v>62</v>
      </c>
      <c r="W123" s="85" t="e">
        <f>VLOOKUP(V92,'POINTS SCORE'!$B$8:$AK$37,34,FALSE)</f>
        <v>#N/A</v>
      </c>
      <c r="X123" s="89" t="e">
        <f>VLOOKUP(V92,'POINTS SCORE'!$B$37:$AK$78,34,FALSE)</f>
        <v>#N/A</v>
      </c>
    </row>
    <row r="124" spans="1:24">
      <c r="A124" s="88" t="s">
        <v>62</v>
      </c>
      <c r="B124" s="99" t="s">
        <v>1013</v>
      </c>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1000</v>
      </c>
      <c r="K124" s="85">
        <f>VLOOKUP(J92,'POINTS SCORE'!$B$8:$AK$37,34,FALSE)</f>
        <v>14</v>
      </c>
      <c r="L124" s="85">
        <f>VLOOKUP(J92,'POINTS SCORE'!$B$37:$AK$78,34,FALSE)</f>
        <v>14</v>
      </c>
      <c r="M124" s="96" t="s">
        <v>62</v>
      </c>
      <c r="N124" s="85" t="s">
        <v>1000</v>
      </c>
      <c r="O124" s="85">
        <f>VLOOKUP(N92,'POINTS SCORE'!$B$8:$AK$37,34,FALSE)</f>
        <v>14</v>
      </c>
      <c r="P124" s="85">
        <f>VLOOKUP(N92,'POINTS SCORE'!$B$37:$AK$78,34,FALSE)</f>
        <v>14</v>
      </c>
      <c r="Q124" s="88" t="s">
        <v>62</v>
      </c>
      <c r="S124" s="85">
        <f>VLOOKUP(R92,'POINTS SCORE'!$B$8:$AK$37,34,FALSE)</f>
        <v>14</v>
      </c>
      <c r="T124" s="85">
        <f>VLOOKUP(R92,'POINTS SCORE'!$B$37:$AK$78,34,FALSE)</f>
        <v>14</v>
      </c>
      <c r="U124" s="88" t="s">
        <v>62</v>
      </c>
      <c r="W124" s="85" t="e">
        <f>VLOOKUP(V92,'POINTS SCORE'!$B$8:$AK$37,34,FALSE)</f>
        <v>#N/A</v>
      </c>
      <c r="X124" s="89" t="e">
        <f>VLOOKUP(V92,'POINTS SCORE'!$B$37:$AK$78,34,FALSE)</f>
        <v>#N/A</v>
      </c>
    </row>
    <row r="125" spans="1:24">
      <c r="A125" s="88" t="s">
        <v>62</v>
      </c>
      <c r="B125" s="99" t="s">
        <v>1014</v>
      </c>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c r="K125" s="85">
        <f>VLOOKUP(J92,'POINTS SCORE'!$B$8:$AK$37,34,FALSE)</f>
        <v>14</v>
      </c>
      <c r="L125" s="85">
        <f>VLOOKUP(J92,'POINTS SCORE'!$B$37:$AK$78,34,FALSE)</f>
        <v>14</v>
      </c>
      <c r="M125" s="96" t="s">
        <v>62</v>
      </c>
      <c r="N125" s="85" t="s">
        <v>1007</v>
      </c>
      <c r="O125" s="85">
        <f>VLOOKUP(N92,'POINTS SCORE'!$B$8:$AK$37,34,FALSE)</f>
        <v>14</v>
      </c>
      <c r="P125" s="85">
        <f>VLOOKUP(N92,'POINTS SCORE'!$B$37:$AK$78,34,FALSE)</f>
        <v>14</v>
      </c>
      <c r="Q125" s="88" t="s">
        <v>62</v>
      </c>
      <c r="S125" s="85">
        <f>VLOOKUP(R92,'POINTS SCORE'!$B$8:$AK$37,34,FALSE)</f>
        <v>14</v>
      </c>
      <c r="T125" s="85">
        <f>VLOOKUP(R92,'POINTS SCORE'!$B$37:$AK$78,34,FALSE)</f>
        <v>14</v>
      </c>
      <c r="U125" s="88" t="s">
        <v>62</v>
      </c>
      <c r="W125" s="85" t="e">
        <f>VLOOKUP(V92,'POINTS SCORE'!$B$8:$AK$37,34,FALSE)</f>
        <v>#N/A</v>
      </c>
      <c r="X125" s="89" t="e">
        <f>VLOOKUP(V92,'POINTS SCORE'!$B$37:$AK$78,34,FALSE)</f>
        <v>#N/A</v>
      </c>
    </row>
    <row r="126" spans="1:24">
      <c r="A126" s="88" t="s">
        <v>62</v>
      </c>
      <c r="B126" s="99" t="s">
        <v>1015</v>
      </c>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85">
        <f>VLOOKUP(J92,'POINTS SCORE'!$B$8:$AK$37,34,FALSE)</f>
        <v>14</v>
      </c>
      <c r="L126" s="85">
        <f>VLOOKUP(J92,'POINTS SCORE'!$B$37:$AK$78,34,FALSE)</f>
        <v>14</v>
      </c>
      <c r="M126" s="96" t="s">
        <v>62</v>
      </c>
      <c r="N126" s="85" t="s">
        <v>1239</v>
      </c>
      <c r="O126" s="85">
        <v>0</v>
      </c>
      <c r="P126" s="85">
        <v>0</v>
      </c>
      <c r="Q126" s="88" t="s">
        <v>62</v>
      </c>
      <c r="S126" s="85">
        <f>VLOOKUP(R92,'POINTS SCORE'!$B$8:$AK$37,34,FALSE)</f>
        <v>14</v>
      </c>
      <c r="T126" s="85">
        <f>VLOOKUP(R92,'POINTS SCORE'!$B$37:$AK$78,34,FALSE)</f>
        <v>14</v>
      </c>
      <c r="U126" s="88" t="s">
        <v>62</v>
      </c>
      <c r="W126" s="85" t="e">
        <f>VLOOKUP(V92,'POINTS SCORE'!$B$8:$AK$37,34,FALSE)</f>
        <v>#N/A</v>
      </c>
      <c r="X126" s="89" t="e">
        <f>VLOOKUP(V92,'POINTS SCORE'!$B$37:$AK$78,34,FALSE)</f>
        <v>#N/A</v>
      </c>
    </row>
    <row r="127" spans="1:24">
      <c r="A127" s="88" t="s">
        <v>62</v>
      </c>
      <c r="B127" s="99" t="s">
        <v>1016</v>
      </c>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85">
        <f>VLOOKUP(J92,'POINTS SCORE'!$B$37:$AK$78,34,FALSE)</f>
        <v>14</v>
      </c>
      <c r="M127" s="96" t="s">
        <v>62</v>
      </c>
      <c r="N127" s="85"/>
      <c r="O127" s="85">
        <f>VLOOKUP(N92,'POINTS SCORE'!$B$8:$AK$37,34,FALSE)</f>
        <v>14</v>
      </c>
      <c r="P127" s="85">
        <f>VLOOKUP(N92,'POINTS SCORE'!$B$37:$AK$78,34,FALSE)</f>
        <v>14</v>
      </c>
      <c r="Q127" s="88" t="s">
        <v>62</v>
      </c>
      <c r="S127" s="85">
        <f>VLOOKUP(R92,'POINTS SCORE'!$B$8:$AK$37,34,FALSE)</f>
        <v>14</v>
      </c>
      <c r="T127" s="85">
        <f>VLOOKUP(R92,'POINTS SCORE'!$B$37:$AK$78,34,FALSE)</f>
        <v>14</v>
      </c>
      <c r="U127" s="88" t="s">
        <v>62</v>
      </c>
      <c r="W127" s="85" t="e">
        <f>VLOOKUP(V92,'POINTS SCORE'!$B$8:$AK$37,34,FALSE)</f>
        <v>#N/A</v>
      </c>
      <c r="X127" s="89" t="e">
        <f>VLOOKUP(V92,'POINTS SCORE'!$B$37:$AK$78,34,FALSE)</f>
        <v>#N/A</v>
      </c>
    </row>
    <row r="128" spans="1:24">
      <c r="A128" s="88" t="s">
        <v>62</v>
      </c>
      <c r="B128" s="99" t="s">
        <v>1017</v>
      </c>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85">
        <f>VLOOKUP(J92,'POINTS SCORE'!$B$37:$AK$78,34,FALSE)</f>
        <v>14</v>
      </c>
      <c r="M128" s="96" t="s">
        <v>62</v>
      </c>
      <c r="N128" s="85"/>
      <c r="O128" s="85">
        <f>VLOOKUP(N92,'POINTS SCORE'!$B$8:$AK$37,34,FALSE)</f>
        <v>14</v>
      </c>
      <c r="P128" s="85">
        <f>VLOOKUP(N92,'POINTS SCORE'!$B$37:$AK$78,34,FALSE)</f>
        <v>14</v>
      </c>
      <c r="Q128" s="88" t="s">
        <v>62</v>
      </c>
      <c r="S128" s="85">
        <f>VLOOKUP(R92,'POINTS SCORE'!$B$8:$AK$37,34,FALSE)</f>
        <v>14</v>
      </c>
      <c r="T128" s="85">
        <f>VLOOKUP(R92,'POINTS SCORE'!$B$37:$AK$78,34,FALSE)</f>
        <v>14</v>
      </c>
      <c r="U128" s="88" t="s">
        <v>62</v>
      </c>
      <c r="W128" s="85" t="e">
        <f>VLOOKUP(V92,'POINTS SCORE'!$B$8:$AK$37,34,FALSE)</f>
        <v>#N/A</v>
      </c>
      <c r="X128" s="89" t="e">
        <f>VLOOKUP(V92,'POINTS SCORE'!$B$37:$AK$78,34,FALSE)</f>
        <v>#N/A</v>
      </c>
    </row>
    <row r="129" spans="1:24">
      <c r="A129" s="88" t="s">
        <v>62</v>
      </c>
      <c r="B129" s="99" t="s">
        <v>1018</v>
      </c>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63</v>
      </c>
      <c r="J129" s="85"/>
      <c r="K129" s="85">
        <f>VLOOKUP(J92,'POINTS SCORE'!$B$8:$AK$37,34,FALSE)</f>
        <v>14</v>
      </c>
      <c r="L129" s="85">
        <f>VLOOKUP(J92,'POINTS SCORE'!$B$37:$AK$78,34,FALSE)</f>
        <v>14</v>
      </c>
      <c r="M129" s="96" t="s">
        <v>62</v>
      </c>
      <c r="N129" s="85"/>
      <c r="O129" s="85">
        <f>VLOOKUP(N92,'POINTS SCORE'!$B$8:$AK$37,34,FALSE)</f>
        <v>14</v>
      </c>
      <c r="P129" s="85">
        <f>VLOOKUP(N92,'POINTS SCORE'!$B$37:$AK$78,34,FALSE)</f>
        <v>14</v>
      </c>
      <c r="Q129" s="88" t="s">
        <v>63</v>
      </c>
      <c r="S129" s="85">
        <f>VLOOKUP(R92,'POINTS SCORE'!$B$8:$AK$37,34,FALSE)</f>
        <v>14</v>
      </c>
      <c r="T129" s="85">
        <f>VLOOKUP(R92,'POINTS SCORE'!$B$37:$AK$78,34,FALSE)</f>
        <v>14</v>
      </c>
      <c r="U129" s="88" t="s">
        <v>63</v>
      </c>
      <c r="W129" s="85" t="e">
        <f>VLOOKUP(V92,'POINTS SCORE'!$B$8:$AK$37,34,FALSE)</f>
        <v>#N/A</v>
      </c>
      <c r="X129" s="89" t="e">
        <f>VLOOKUP(V92,'POINTS SCORE'!$B$37:$AK$78,34,FALSE)</f>
        <v>#N/A</v>
      </c>
    </row>
    <row r="130" spans="1:24">
      <c r="A130" s="88" t="s">
        <v>62</v>
      </c>
      <c r="B130" s="99" t="s">
        <v>1019</v>
      </c>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63</v>
      </c>
      <c r="N130" s="85"/>
      <c r="O130" s="85">
        <f>VLOOKUP(N92,'POINTS SCORE'!$B$8:$AK$37,34,FALSE)</f>
        <v>14</v>
      </c>
      <c r="P130" s="85">
        <f>VLOOKUP(N92,'POINTS SCORE'!$B$37:$AK$78,34,FALSE)</f>
        <v>14</v>
      </c>
      <c r="Q130" s="88" t="s">
        <v>63</v>
      </c>
      <c r="S130" s="85">
        <f>VLOOKUP(R92,'POINTS SCORE'!$B$8:$AK$37,34,FALSE)</f>
        <v>14</v>
      </c>
      <c r="T130" s="85">
        <f>VLOOKUP(R92,'POINTS SCORE'!$B$37:$AK$78,34,FALSE)</f>
        <v>14</v>
      </c>
      <c r="U130" s="88" t="s">
        <v>63</v>
      </c>
      <c r="W130" s="85" t="e">
        <f>VLOOKUP(V92,'POINTS SCORE'!$B$8:$AK$37,34,FALSE)</f>
        <v>#N/A</v>
      </c>
      <c r="X130" s="89"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f>VLOOKUP(N92,'POINTS SCORE'!$B$8:$AK$37,34,FALSE)</f>
        <v>14</v>
      </c>
      <c r="P131" s="85">
        <f>VLOOKUP(N92,'POINTS SCORE'!$B$37:$AK$78,34,FALSE)</f>
        <v>14</v>
      </c>
      <c r="Q131" s="88" t="s">
        <v>63</v>
      </c>
      <c r="S131" s="85">
        <f>VLOOKUP(R92,'POINTS SCORE'!$B$8:$AK$37,34,FALSE)</f>
        <v>14</v>
      </c>
      <c r="T131" s="85">
        <f>VLOOKUP(R92,'POINTS SCORE'!$B$37:$AK$78,34,FALSE)</f>
        <v>14</v>
      </c>
      <c r="U131" s="88" t="s">
        <v>63</v>
      </c>
      <c r="W131" s="85" t="e">
        <f>VLOOKUP(V92,'POINTS SCORE'!$B$8:$AK$37,34,FALSE)</f>
        <v>#N/A</v>
      </c>
      <c r="X131" s="89"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t="s">
        <v>1106</v>
      </c>
      <c r="K132" s="85">
        <f>VLOOKUP(J92,'POINTS SCORE'!$B$8:$AK$37,36,FALSE)</f>
        <v>0</v>
      </c>
      <c r="L132" s="85">
        <f>VLOOKUP(J92,'POINTS SCORE'!$B$37:$AK$78,36,FALSE)</f>
        <v>0</v>
      </c>
      <c r="M132" s="96" t="s">
        <v>64</v>
      </c>
      <c r="N132" s="85"/>
      <c r="O132" s="85">
        <f>VLOOKUP(N92,'POINTS SCORE'!$B$8:$AK$37,36,FALSE)</f>
        <v>0</v>
      </c>
      <c r="P132" s="85">
        <f>VLOOKUP(N92,'POINTS SCORE'!$B$37:$AK$78,36,FALSE)</f>
        <v>0</v>
      </c>
      <c r="Q132" s="88" t="s">
        <v>64</v>
      </c>
      <c r="S132" s="85">
        <v>0</v>
      </c>
      <c r="T132" s="85">
        <v>0</v>
      </c>
      <c r="U132" s="88" t="s">
        <v>64</v>
      </c>
      <c r="W132" s="85">
        <v>0</v>
      </c>
      <c r="X132" s="89">
        <v>0</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f>VLOOKUP(N92,'POINTS SCORE'!$B$8:$AK$37,36,FALSE)</f>
        <v>0</v>
      </c>
      <c r="P133" s="85">
        <f>VLOOKUP(N92,'POINTS SCORE'!$B$37:$AK$78,36,FALSE)</f>
        <v>0</v>
      </c>
      <c r="Q133" s="88" t="s">
        <v>64</v>
      </c>
      <c r="S133" s="85">
        <v>0</v>
      </c>
      <c r="T133" s="85">
        <v>0</v>
      </c>
      <c r="U133" s="88" t="s">
        <v>64</v>
      </c>
      <c r="W133" s="85">
        <v>0</v>
      </c>
      <c r="X133" s="89">
        <v>0</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f>VLOOKUP(N92,'POINTS SCORE'!$B$8:$AK$37,36,FALSE)</f>
        <v>0</v>
      </c>
      <c r="P134" s="85">
        <f>VLOOKUP(N92,'POINTS SCORE'!$B$37:$AK$78,36,FALSE)</f>
        <v>0</v>
      </c>
      <c r="Q134" s="88" t="s">
        <v>64</v>
      </c>
      <c r="S134" s="85">
        <v>0</v>
      </c>
      <c r="T134" s="85">
        <v>0</v>
      </c>
      <c r="U134" s="88" t="s">
        <v>64</v>
      </c>
      <c r="W134" s="85">
        <v>0</v>
      </c>
      <c r="X134" s="89">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400-000000000000}">
    <sortState xmlns:xlrd2="http://schemas.microsoft.com/office/spreadsheetml/2017/richdata2" ref="A6:J30">
      <sortCondition descending="1" ref="D5:D84"/>
    </sortState>
  </autoFilter>
  <sortState xmlns:xlrd2="http://schemas.microsoft.com/office/spreadsheetml/2017/richdata2" ref="A6:AL22">
    <sortCondition descending="1" ref="D6:D22"/>
    <sortCondition descending="1" ref="C6:C22"/>
  </sortState>
  <mergeCells count="8">
    <mergeCell ref="Q89:T89"/>
    <mergeCell ref="U89:X89"/>
    <mergeCell ref="D2:E2"/>
    <mergeCell ref="A89:D89"/>
    <mergeCell ref="E89:H89"/>
    <mergeCell ref="I89:L89"/>
    <mergeCell ref="M89:P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xm:sqref>
        </x14:conditionalFormatting>
        <x14:conditionalFormatting xmlns:xm="http://schemas.microsoft.com/office/excel/2006/main">
          <x14:cfRule type="expression" priority="4" id="{EFE0CD7F-52CF-428B-A030-E512F109154B}">
            <xm:f>VLOOKUP(N93,'Member list R4'!$D:$D,1,FALSE)=N93</xm:f>
            <x14:dxf>
              <fill>
                <patternFill>
                  <bgColor rgb="FFFFFF00"/>
                </patternFill>
              </fill>
            </x14:dxf>
          </x14:cfRule>
          <xm:sqref>N93:N134</xm:sqref>
        </x14:conditionalFormatting>
        <x14:conditionalFormatting xmlns:xm="http://schemas.microsoft.com/office/excel/2006/main">
          <x14:cfRule type="expression" priority="3" id="{BC14D0AB-7106-4370-A2B3-E363B0721272}">
            <xm:f>VLOOKUP(R93,'Member list R5'!$D:$D,1,FALSE)=R93</xm:f>
            <x14:dxf>
              <fill>
                <patternFill>
                  <bgColor rgb="FFFFFF00"/>
                </patternFill>
              </fill>
            </x14:dxf>
          </x14:cfRule>
          <xm:sqref>R93:R134</xm:sqref>
        </x14:conditionalFormatting>
        <x14:conditionalFormatting xmlns:xm="http://schemas.microsoft.com/office/excel/2006/main">
          <x14:cfRule type="expression" priority="2" id="{B6F36501-8AFA-4749-ABD1-B7C03A43F5ED}">
            <xm:f>VLOOKUP(V93,'Member list R6'!$D:$D,1,FALSE)=V93</xm:f>
            <x14:dxf>
              <fill>
                <patternFill>
                  <bgColor rgb="FFFFFF00"/>
                </patternFill>
              </fill>
            </x14:dxf>
          </x14:cfRule>
          <xm:sqref>V93:V134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2.5703125" style="85" customWidth="1"/>
    <col min="3" max="3" width="19.42578125" style="85" bestFit="1" customWidth="1"/>
    <col min="4" max="4" width="24.85546875" style="94" bestFit="1" customWidth="1"/>
    <col min="5" max="5" width="17.7109375" style="94" customWidth="1"/>
    <col min="6" max="6" width="20.5703125" style="94" bestFit="1" customWidth="1"/>
    <col min="7" max="7" width="16.140625" style="94" customWidth="1"/>
    <col min="8" max="8" width="19.140625" style="94" customWidth="1"/>
    <col min="9" max="9" width="19.5703125" style="94" customWidth="1"/>
    <col min="10" max="10" width="19.42578125" style="94" customWidth="1"/>
    <col min="11" max="11" width="15.85546875" style="94" customWidth="1"/>
    <col min="12" max="12" width="24.140625" style="94" bestFit="1" customWidth="1"/>
    <col min="13" max="13" width="17.5703125" style="94" customWidth="1"/>
    <col min="14" max="14" width="20.5703125" style="94" bestFit="1" customWidth="1"/>
    <col min="15" max="15" width="16" style="85" bestFit="1" customWidth="1"/>
    <col min="16" max="16" width="18.85546875" style="85" bestFit="1" customWidth="1"/>
    <col min="17" max="17" width="12.5703125" style="85" customWidth="1"/>
    <col min="18" max="18" width="21.42578125" style="85" bestFit="1" customWidth="1"/>
    <col min="19" max="19" width="12.5703125" style="85" customWidth="1"/>
    <col min="20" max="20" width="18.85546875" style="85" bestFit="1" customWidth="1"/>
    <col min="21" max="21" width="12.5703125" style="85" customWidth="1"/>
    <col min="22" max="22" width="16.140625" style="85" bestFit="1" customWidth="1"/>
    <col min="23" max="23" width="12.5703125" style="85" customWidth="1"/>
    <col min="24" max="24" width="18.85546875" style="85" bestFit="1" customWidth="1"/>
    <col min="25" max="40" width="12.5703125" style="85" customWidth="1"/>
    <col min="41" max="16384" width="8.85546875" style="85"/>
  </cols>
  <sheetData>
    <row r="1" spans="1:14" ht="15" customHeight="1"/>
    <row r="2" spans="1:14" s="90" customFormat="1" ht="15" customHeight="1">
      <c r="A2" s="177" t="s">
        <v>6</v>
      </c>
      <c r="B2" s="207" t="s">
        <v>56</v>
      </c>
      <c r="C2" s="207"/>
      <c r="D2" s="97"/>
      <c r="E2" s="215"/>
      <c r="F2" s="215"/>
      <c r="G2" s="97"/>
      <c r="H2" s="97"/>
      <c r="I2" s="97"/>
      <c r="J2" s="97"/>
      <c r="K2" s="97"/>
      <c r="L2" s="97"/>
      <c r="M2" s="97"/>
      <c r="N2" s="97"/>
    </row>
    <row r="3" spans="1:14" ht="15" customHeight="1">
      <c r="K3" s="97"/>
    </row>
    <row r="4" spans="1:14" ht="15" customHeight="1">
      <c r="A4" s="8"/>
      <c r="C4" s="122"/>
      <c r="K4" s="97"/>
    </row>
    <row r="5" spans="1:14" s="90" customFormat="1" ht="15" customHeight="1">
      <c r="A5" s="93" t="s">
        <v>9</v>
      </c>
      <c r="B5" s="66" t="s">
        <v>8</v>
      </c>
      <c r="C5" s="66" t="s">
        <v>5</v>
      </c>
      <c r="D5" s="93" t="s">
        <v>10</v>
      </c>
      <c r="E5" s="135" t="s">
        <v>65</v>
      </c>
      <c r="F5" s="136" t="s">
        <v>66</v>
      </c>
      <c r="G5" s="149" t="s">
        <v>45</v>
      </c>
      <c r="H5" s="142" t="s">
        <v>67</v>
      </c>
      <c r="I5" s="139" t="s">
        <v>68</v>
      </c>
      <c r="J5" s="179" t="s">
        <v>185</v>
      </c>
      <c r="K5" s="97"/>
    </row>
    <row r="6" spans="1:14" ht="15" customHeight="1">
      <c r="A6" s="54" t="s">
        <v>1056</v>
      </c>
      <c r="B6" s="82" t="s">
        <v>1046</v>
      </c>
      <c r="C6" s="148">
        <f t="shared" ref="C6:C30" si="0">SUM(E6:K6)</f>
        <v>188</v>
      </c>
      <c r="D6" s="140">
        <f t="shared" ref="D6:D30" si="1">SUM(E6:J6)-MIN(E6:I6)</f>
        <v>153</v>
      </c>
      <c r="E6" s="104">
        <f t="shared" ref="E6:E30" si="2">IFERROR(VLOOKUP(B6,$B$93:$C$134,2,FALSE),0)</f>
        <v>38</v>
      </c>
      <c r="F6" s="104">
        <f t="shared" ref="F6:F30" si="3">IFERROR(VLOOKUP(B6,$F$93:$G$134,2,FALSE),0)</f>
        <v>38</v>
      </c>
      <c r="G6" s="104">
        <f t="shared" ref="G6:G30" si="4">IFERROR(VLOOKUP(B6,$J$93:$K$134,2,FALSE),0)</f>
        <v>40</v>
      </c>
      <c r="H6" s="104">
        <f t="shared" ref="H6:H30" si="5">IFERROR(VLOOKUP(B6,$N$93:$O$134,2,FALSE),0)</f>
        <v>37</v>
      </c>
      <c r="I6" s="104">
        <f t="shared" ref="I6:I30" si="6">IFERROR(VLOOKUP(B6,$R$93:$S$134,2,FALSE),0)</f>
        <v>35</v>
      </c>
      <c r="J6" s="180">
        <f t="shared" ref="J6:J30" si="7">IFERROR(VLOOKUP(B6,$V$93:$W$134,2,FALSE),0)</f>
        <v>0</v>
      </c>
      <c r="K6" s="97"/>
      <c r="L6" s="85"/>
      <c r="M6" s="85"/>
      <c r="N6" s="85"/>
    </row>
    <row r="7" spans="1:14" ht="15" customHeight="1">
      <c r="A7" s="54" t="s">
        <v>1056</v>
      </c>
      <c r="B7" s="82" t="s">
        <v>1052</v>
      </c>
      <c r="C7" s="148">
        <f t="shared" si="0"/>
        <v>142</v>
      </c>
      <c r="D7" s="140">
        <f t="shared" si="1"/>
        <v>128</v>
      </c>
      <c r="E7" s="104">
        <f t="shared" si="2"/>
        <v>14</v>
      </c>
      <c r="F7" s="104">
        <f t="shared" si="3"/>
        <v>33</v>
      </c>
      <c r="G7" s="104">
        <f t="shared" si="4"/>
        <v>38</v>
      </c>
      <c r="H7" s="104">
        <f t="shared" si="5"/>
        <v>32</v>
      </c>
      <c r="I7" s="104">
        <f t="shared" si="6"/>
        <v>25</v>
      </c>
      <c r="J7" s="180">
        <f t="shared" si="7"/>
        <v>0</v>
      </c>
      <c r="K7" s="97"/>
      <c r="L7" s="85"/>
      <c r="M7" s="85"/>
      <c r="N7" s="85"/>
    </row>
    <row r="8" spans="1:14" ht="15" customHeight="1">
      <c r="A8" s="54" t="s">
        <v>1056</v>
      </c>
      <c r="B8" s="82" t="s">
        <v>1049</v>
      </c>
      <c r="C8" s="148">
        <f t="shared" si="0"/>
        <v>126</v>
      </c>
      <c r="D8" s="140">
        <f t="shared" si="1"/>
        <v>107</v>
      </c>
      <c r="E8" s="104">
        <f t="shared" si="2"/>
        <v>24</v>
      </c>
      <c r="F8" s="104">
        <f t="shared" si="3"/>
        <v>20</v>
      </c>
      <c r="G8" s="104">
        <f t="shared" si="4"/>
        <v>24</v>
      </c>
      <c r="H8" s="104">
        <f t="shared" si="5"/>
        <v>19</v>
      </c>
      <c r="I8" s="104">
        <f t="shared" si="6"/>
        <v>39</v>
      </c>
      <c r="J8" s="180">
        <f t="shared" si="7"/>
        <v>0</v>
      </c>
      <c r="K8" s="97"/>
      <c r="L8" s="85"/>
      <c r="M8" s="85"/>
      <c r="N8" s="85"/>
    </row>
    <row r="9" spans="1:14" ht="15" customHeight="1">
      <c r="A9" s="54" t="s">
        <v>41</v>
      </c>
      <c r="B9" s="82" t="s">
        <v>1051</v>
      </c>
      <c r="C9" s="148">
        <f t="shared" si="0"/>
        <v>98</v>
      </c>
      <c r="D9" s="140">
        <f t="shared" si="1"/>
        <v>81</v>
      </c>
      <c r="E9" s="104">
        <f t="shared" si="2"/>
        <v>19</v>
      </c>
      <c r="F9" s="104">
        <f t="shared" si="3"/>
        <v>17</v>
      </c>
      <c r="G9" s="104">
        <f t="shared" si="4"/>
        <v>25</v>
      </c>
      <c r="H9" s="104">
        <f t="shared" si="5"/>
        <v>17</v>
      </c>
      <c r="I9" s="104">
        <f t="shared" si="6"/>
        <v>20</v>
      </c>
      <c r="J9" s="180">
        <f t="shared" si="7"/>
        <v>0</v>
      </c>
      <c r="K9" s="97"/>
      <c r="L9" s="85"/>
      <c r="M9" s="85"/>
      <c r="N9" s="85"/>
    </row>
    <row r="10" spans="1:14" ht="15" customHeight="1">
      <c r="A10" s="54" t="s">
        <v>41</v>
      </c>
      <c r="B10" s="82" t="s">
        <v>1053</v>
      </c>
      <c r="C10" s="148">
        <f t="shared" si="0"/>
        <v>80</v>
      </c>
      <c r="D10" s="140">
        <f t="shared" si="1"/>
        <v>80</v>
      </c>
      <c r="E10" s="104">
        <f t="shared" si="2"/>
        <v>14</v>
      </c>
      <c r="F10" s="104">
        <f t="shared" si="3"/>
        <v>23</v>
      </c>
      <c r="G10" s="104">
        <f t="shared" si="4"/>
        <v>21</v>
      </c>
      <c r="H10" s="104">
        <f t="shared" si="5"/>
        <v>0</v>
      </c>
      <c r="I10" s="104">
        <f t="shared" si="6"/>
        <v>22</v>
      </c>
      <c r="J10" s="180">
        <f t="shared" si="7"/>
        <v>0</v>
      </c>
      <c r="K10" s="97"/>
      <c r="L10" s="85"/>
      <c r="M10" s="85"/>
      <c r="N10" s="85"/>
    </row>
    <row r="11" spans="1:14" ht="15" customHeight="1">
      <c r="A11" s="54" t="s">
        <v>41</v>
      </c>
      <c r="B11" s="82" t="s">
        <v>1088</v>
      </c>
      <c r="C11" s="148">
        <f t="shared" si="0"/>
        <v>53</v>
      </c>
      <c r="D11" s="140">
        <f t="shared" si="1"/>
        <v>53</v>
      </c>
      <c r="E11" s="104">
        <f t="shared" si="2"/>
        <v>0</v>
      </c>
      <c r="F11" s="104">
        <f t="shared" si="3"/>
        <v>27</v>
      </c>
      <c r="G11" s="104">
        <f t="shared" si="4"/>
        <v>26</v>
      </c>
      <c r="H11" s="104">
        <f t="shared" si="5"/>
        <v>0</v>
      </c>
      <c r="I11" s="104">
        <f t="shared" si="6"/>
        <v>0</v>
      </c>
      <c r="J11" s="180">
        <f t="shared" si="7"/>
        <v>0</v>
      </c>
      <c r="K11" s="97"/>
      <c r="L11" s="85"/>
      <c r="M11" s="85"/>
      <c r="N11" s="85"/>
    </row>
    <row r="12" spans="1:14" ht="15" customHeight="1">
      <c r="A12" s="54" t="s">
        <v>41</v>
      </c>
      <c r="B12" s="82" t="s">
        <v>1089</v>
      </c>
      <c r="C12" s="148">
        <f t="shared" si="0"/>
        <v>52</v>
      </c>
      <c r="D12" s="140">
        <f t="shared" si="1"/>
        <v>52</v>
      </c>
      <c r="E12" s="104">
        <f t="shared" si="2"/>
        <v>0</v>
      </c>
      <c r="F12" s="104">
        <f t="shared" si="3"/>
        <v>16</v>
      </c>
      <c r="G12" s="104">
        <f t="shared" si="4"/>
        <v>20</v>
      </c>
      <c r="H12" s="104">
        <f t="shared" si="5"/>
        <v>16</v>
      </c>
      <c r="I12" s="104">
        <f t="shared" si="6"/>
        <v>0</v>
      </c>
      <c r="J12" s="180">
        <f t="shared" si="7"/>
        <v>0</v>
      </c>
      <c r="K12" s="97"/>
      <c r="L12" s="85"/>
      <c r="M12" s="85"/>
      <c r="N12" s="85"/>
    </row>
    <row r="13" spans="1:14" ht="15" customHeight="1">
      <c r="A13" s="54" t="s">
        <v>41</v>
      </c>
      <c r="B13" s="82" t="s">
        <v>1178</v>
      </c>
      <c r="C13" s="148">
        <f t="shared" si="0"/>
        <v>38</v>
      </c>
      <c r="D13" s="140">
        <f t="shared" si="1"/>
        <v>38</v>
      </c>
      <c r="E13" s="104">
        <f t="shared" si="2"/>
        <v>0</v>
      </c>
      <c r="F13" s="104">
        <f t="shared" si="3"/>
        <v>0</v>
      </c>
      <c r="G13" s="104">
        <f t="shared" si="4"/>
        <v>16</v>
      </c>
      <c r="H13" s="104">
        <f t="shared" si="5"/>
        <v>22</v>
      </c>
      <c r="I13" s="104">
        <f t="shared" si="6"/>
        <v>0</v>
      </c>
      <c r="J13" s="180">
        <f t="shared" si="7"/>
        <v>0</v>
      </c>
      <c r="K13" s="97"/>
      <c r="L13" s="85"/>
      <c r="M13" s="85"/>
      <c r="N13" s="85"/>
    </row>
    <row r="14" spans="1:14" ht="15" customHeight="1">
      <c r="A14" s="54" t="s">
        <v>41</v>
      </c>
      <c r="B14" s="82" t="s">
        <v>1175</v>
      </c>
      <c r="C14" s="148">
        <f t="shared" si="0"/>
        <v>38</v>
      </c>
      <c r="D14" s="140">
        <f t="shared" si="1"/>
        <v>38</v>
      </c>
      <c r="E14" s="104">
        <f t="shared" si="2"/>
        <v>0</v>
      </c>
      <c r="F14" s="104">
        <f t="shared" si="3"/>
        <v>0</v>
      </c>
      <c r="G14" s="104">
        <f t="shared" si="4"/>
        <v>22</v>
      </c>
      <c r="H14" s="104">
        <f t="shared" si="5"/>
        <v>0</v>
      </c>
      <c r="I14" s="104">
        <f t="shared" si="6"/>
        <v>16</v>
      </c>
      <c r="J14" s="180">
        <f t="shared" si="7"/>
        <v>0</v>
      </c>
      <c r="K14" s="97"/>
      <c r="L14" s="85"/>
      <c r="M14" s="85"/>
      <c r="N14" s="85"/>
    </row>
    <row r="15" spans="1:14" ht="15" customHeight="1">
      <c r="A15" s="54" t="s">
        <v>41</v>
      </c>
      <c r="B15" s="82" t="s">
        <v>1170</v>
      </c>
      <c r="C15" s="148">
        <f t="shared" si="0"/>
        <v>34</v>
      </c>
      <c r="D15" s="140">
        <f t="shared" si="1"/>
        <v>34</v>
      </c>
      <c r="E15" s="104">
        <f t="shared" si="2"/>
        <v>0</v>
      </c>
      <c r="F15" s="104">
        <f t="shared" si="3"/>
        <v>0</v>
      </c>
      <c r="G15" s="104">
        <f t="shared" si="4"/>
        <v>34</v>
      </c>
      <c r="H15" s="104">
        <f t="shared" si="5"/>
        <v>0</v>
      </c>
      <c r="I15" s="104">
        <f t="shared" si="6"/>
        <v>0</v>
      </c>
      <c r="J15" s="180">
        <f t="shared" si="7"/>
        <v>0</v>
      </c>
      <c r="K15" s="97"/>
      <c r="L15" s="85"/>
      <c r="M15" s="85"/>
      <c r="N15" s="85"/>
    </row>
    <row r="16" spans="1:14" ht="15" customHeight="1">
      <c r="A16" s="54" t="s">
        <v>41</v>
      </c>
      <c r="B16" s="82" t="s">
        <v>1047</v>
      </c>
      <c r="C16" s="148">
        <f t="shared" si="0"/>
        <v>34</v>
      </c>
      <c r="D16" s="140">
        <f t="shared" si="1"/>
        <v>34</v>
      </c>
      <c r="E16" s="104">
        <f t="shared" si="2"/>
        <v>34</v>
      </c>
      <c r="F16" s="104">
        <f t="shared" si="3"/>
        <v>0</v>
      </c>
      <c r="G16" s="104">
        <f t="shared" si="4"/>
        <v>0</v>
      </c>
      <c r="H16" s="104">
        <f t="shared" si="5"/>
        <v>0</v>
      </c>
      <c r="I16" s="104">
        <f t="shared" si="6"/>
        <v>0</v>
      </c>
      <c r="J16" s="180">
        <f t="shared" si="7"/>
        <v>0</v>
      </c>
      <c r="K16" s="97"/>
      <c r="L16" s="85"/>
      <c r="M16" s="85"/>
      <c r="N16" s="85"/>
    </row>
    <row r="17" spans="1:14" ht="15" customHeight="1">
      <c r="A17" s="54" t="s">
        <v>41</v>
      </c>
      <c r="B17" s="82" t="s">
        <v>1015</v>
      </c>
      <c r="C17" s="148">
        <f t="shared" si="0"/>
        <v>33</v>
      </c>
      <c r="D17" s="140">
        <f t="shared" si="1"/>
        <v>33</v>
      </c>
      <c r="E17" s="104">
        <f t="shared" si="2"/>
        <v>0</v>
      </c>
      <c r="F17" s="104">
        <f t="shared" si="3"/>
        <v>0</v>
      </c>
      <c r="G17" s="104">
        <f t="shared" si="4"/>
        <v>17</v>
      </c>
      <c r="H17" s="104">
        <f t="shared" si="5"/>
        <v>0</v>
      </c>
      <c r="I17" s="104">
        <f t="shared" si="6"/>
        <v>16</v>
      </c>
      <c r="J17" s="180">
        <f t="shared" si="7"/>
        <v>0</v>
      </c>
      <c r="K17" s="97"/>
      <c r="L17" s="85"/>
      <c r="M17" s="85"/>
      <c r="N17" s="85"/>
    </row>
    <row r="18" spans="1:14" ht="15" customHeight="1">
      <c r="A18" s="54" t="s">
        <v>1056</v>
      </c>
      <c r="B18" s="82" t="s">
        <v>1054</v>
      </c>
      <c r="C18" s="148">
        <f t="shared" si="0"/>
        <v>30</v>
      </c>
      <c r="D18" s="140">
        <f t="shared" si="1"/>
        <v>30</v>
      </c>
      <c r="E18" s="104">
        <f t="shared" si="2"/>
        <v>14</v>
      </c>
      <c r="F18" s="104">
        <f t="shared" si="3"/>
        <v>16</v>
      </c>
      <c r="G18" s="104">
        <f t="shared" si="4"/>
        <v>0</v>
      </c>
      <c r="H18" s="104">
        <f t="shared" si="5"/>
        <v>0</v>
      </c>
      <c r="I18" s="104">
        <f t="shared" si="6"/>
        <v>0</v>
      </c>
      <c r="J18" s="180">
        <f t="shared" si="7"/>
        <v>0</v>
      </c>
      <c r="K18" s="97"/>
      <c r="L18" s="85"/>
      <c r="M18" s="85"/>
      <c r="N18" s="85"/>
    </row>
    <row r="19" spans="1:14" ht="15" customHeight="1">
      <c r="A19" s="54" t="s">
        <v>41</v>
      </c>
      <c r="B19" s="82" t="s">
        <v>1173</v>
      </c>
      <c r="C19" s="148">
        <f t="shared" si="0"/>
        <v>28</v>
      </c>
      <c r="D19" s="140">
        <f t="shared" si="1"/>
        <v>28</v>
      </c>
      <c r="E19" s="104">
        <f t="shared" si="2"/>
        <v>0</v>
      </c>
      <c r="F19" s="104">
        <f t="shared" si="3"/>
        <v>0</v>
      </c>
      <c r="G19" s="104">
        <f t="shared" si="4"/>
        <v>28</v>
      </c>
      <c r="H19" s="104">
        <f t="shared" si="5"/>
        <v>0</v>
      </c>
      <c r="I19" s="104">
        <f t="shared" si="6"/>
        <v>0</v>
      </c>
      <c r="J19" s="180">
        <f t="shared" si="7"/>
        <v>0</v>
      </c>
      <c r="K19" s="97"/>
      <c r="L19" s="85"/>
      <c r="M19" s="85"/>
      <c r="N19" s="85"/>
    </row>
    <row r="20" spans="1:14" ht="15" customHeight="1">
      <c r="A20" s="54" t="s">
        <v>41</v>
      </c>
      <c r="B20" s="82" t="s">
        <v>1016</v>
      </c>
      <c r="C20" s="148">
        <f t="shared" si="0"/>
        <v>27</v>
      </c>
      <c r="D20" s="140">
        <f t="shared" si="1"/>
        <v>27</v>
      </c>
      <c r="E20" s="104">
        <f t="shared" si="2"/>
        <v>0</v>
      </c>
      <c r="F20" s="104">
        <f t="shared" si="3"/>
        <v>0</v>
      </c>
      <c r="G20" s="104">
        <f t="shared" si="4"/>
        <v>27</v>
      </c>
      <c r="H20" s="104">
        <f t="shared" si="5"/>
        <v>0</v>
      </c>
      <c r="I20" s="104">
        <f t="shared" si="6"/>
        <v>0</v>
      </c>
      <c r="J20" s="180">
        <f t="shared" si="7"/>
        <v>0</v>
      </c>
      <c r="K20" s="97"/>
      <c r="L20" s="85"/>
      <c r="M20" s="85"/>
      <c r="N20" s="85"/>
    </row>
    <row r="21" spans="1:14" ht="15" customHeight="1">
      <c r="A21" s="54" t="s">
        <v>41</v>
      </c>
      <c r="B21" s="82" t="s">
        <v>1240</v>
      </c>
      <c r="C21" s="148">
        <f t="shared" si="0"/>
        <v>16</v>
      </c>
      <c r="D21" s="140">
        <f t="shared" si="1"/>
        <v>16</v>
      </c>
      <c r="E21" s="104">
        <f t="shared" si="2"/>
        <v>0</v>
      </c>
      <c r="F21" s="104">
        <f t="shared" si="3"/>
        <v>0</v>
      </c>
      <c r="G21" s="104">
        <f t="shared" si="4"/>
        <v>0</v>
      </c>
      <c r="H21" s="104">
        <f t="shared" si="5"/>
        <v>16</v>
      </c>
      <c r="I21" s="104">
        <f t="shared" si="6"/>
        <v>0</v>
      </c>
      <c r="J21" s="180">
        <f t="shared" si="7"/>
        <v>0</v>
      </c>
      <c r="K21" s="97"/>
      <c r="L21" s="85"/>
      <c r="M21" s="85"/>
      <c r="N21" s="85"/>
    </row>
    <row r="22" spans="1:14" ht="15" customHeight="1">
      <c r="A22" s="54"/>
      <c r="B22" s="82"/>
      <c r="C22" s="148">
        <f t="shared" si="0"/>
        <v>0</v>
      </c>
      <c r="D22" s="140">
        <f t="shared" si="1"/>
        <v>0</v>
      </c>
      <c r="E22" s="104">
        <f t="shared" si="2"/>
        <v>0</v>
      </c>
      <c r="F22" s="104">
        <f t="shared" si="3"/>
        <v>0</v>
      </c>
      <c r="G22" s="104">
        <f t="shared" si="4"/>
        <v>0</v>
      </c>
      <c r="H22" s="104">
        <f t="shared" si="5"/>
        <v>0</v>
      </c>
      <c r="I22" s="104">
        <f t="shared" si="6"/>
        <v>0</v>
      </c>
      <c r="J22" s="180">
        <f t="shared" si="7"/>
        <v>0</v>
      </c>
      <c r="K22" s="97"/>
      <c r="L22" s="85"/>
      <c r="M22" s="85"/>
      <c r="N22" s="85"/>
    </row>
    <row r="23" spans="1:14" ht="15" customHeight="1">
      <c r="A23" s="54"/>
      <c r="B23" s="82"/>
      <c r="C23" s="148">
        <f t="shared" si="0"/>
        <v>0</v>
      </c>
      <c r="D23" s="140">
        <f t="shared" si="1"/>
        <v>0</v>
      </c>
      <c r="E23" s="104">
        <f t="shared" si="2"/>
        <v>0</v>
      </c>
      <c r="F23" s="104">
        <f t="shared" si="3"/>
        <v>0</v>
      </c>
      <c r="G23" s="104">
        <f t="shared" si="4"/>
        <v>0</v>
      </c>
      <c r="H23" s="104">
        <f t="shared" si="5"/>
        <v>0</v>
      </c>
      <c r="I23" s="104">
        <f t="shared" si="6"/>
        <v>0</v>
      </c>
      <c r="J23" s="180">
        <f t="shared" si="7"/>
        <v>0</v>
      </c>
      <c r="K23" s="97"/>
      <c r="L23" s="85"/>
      <c r="M23" s="85"/>
      <c r="N23" s="85"/>
    </row>
    <row r="24" spans="1:14" ht="15" customHeight="1">
      <c r="A24" s="54"/>
      <c r="B24" s="82"/>
      <c r="C24" s="148">
        <f t="shared" si="0"/>
        <v>0</v>
      </c>
      <c r="D24" s="140">
        <f t="shared" si="1"/>
        <v>0</v>
      </c>
      <c r="E24" s="104">
        <f t="shared" si="2"/>
        <v>0</v>
      </c>
      <c r="F24" s="104">
        <f t="shared" si="3"/>
        <v>0</v>
      </c>
      <c r="G24" s="104">
        <f t="shared" si="4"/>
        <v>0</v>
      </c>
      <c r="H24" s="104">
        <f t="shared" si="5"/>
        <v>0</v>
      </c>
      <c r="I24" s="104">
        <f t="shared" si="6"/>
        <v>0</v>
      </c>
      <c r="J24" s="180">
        <f t="shared" si="7"/>
        <v>0</v>
      </c>
      <c r="K24" s="97"/>
      <c r="L24" s="85"/>
      <c r="M24" s="85"/>
      <c r="N24" s="85"/>
    </row>
    <row r="25" spans="1:14" ht="15" customHeight="1">
      <c r="A25" s="54"/>
      <c r="B25" s="82"/>
      <c r="C25" s="148">
        <f t="shared" si="0"/>
        <v>0</v>
      </c>
      <c r="D25" s="140">
        <f t="shared" si="1"/>
        <v>0</v>
      </c>
      <c r="E25" s="104">
        <f t="shared" si="2"/>
        <v>0</v>
      </c>
      <c r="F25" s="104">
        <f t="shared" si="3"/>
        <v>0</v>
      </c>
      <c r="G25" s="104">
        <f t="shared" si="4"/>
        <v>0</v>
      </c>
      <c r="H25" s="104">
        <f t="shared" si="5"/>
        <v>0</v>
      </c>
      <c r="I25" s="104">
        <f t="shared" si="6"/>
        <v>0</v>
      </c>
      <c r="J25" s="180">
        <f t="shared" si="7"/>
        <v>0</v>
      </c>
      <c r="K25" s="97"/>
      <c r="L25" s="85"/>
      <c r="M25" s="85"/>
      <c r="N25" s="85"/>
    </row>
    <row r="26" spans="1:14" ht="15" customHeight="1">
      <c r="A26" s="54"/>
      <c r="B26" s="82"/>
      <c r="C26" s="148">
        <f t="shared" si="0"/>
        <v>0</v>
      </c>
      <c r="D26" s="140">
        <f t="shared" si="1"/>
        <v>0</v>
      </c>
      <c r="E26" s="104">
        <f t="shared" si="2"/>
        <v>0</v>
      </c>
      <c r="F26" s="104">
        <f t="shared" si="3"/>
        <v>0</v>
      </c>
      <c r="G26" s="104">
        <f t="shared" si="4"/>
        <v>0</v>
      </c>
      <c r="H26" s="104">
        <f t="shared" si="5"/>
        <v>0</v>
      </c>
      <c r="I26" s="104">
        <f t="shared" si="6"/>
        <v>0</v>
      </c>
      <c r="J26" s="180">
        <f t="shared" si="7"/>
        <v>0</v>
      </c>
      <c r="K26" s="97"/>
      <c r="L26" s="85"/>
      <c r="M26" s="85"/>
      <c r="N26" s="85"/>
    </row>
    <row r="27" spans="1:14" ht="15" customHeight="1">
      <c r="A27" s="54"/>
      <c r="B27" s="82"/>
      <c r="C27" s="148">
        <f t="shared" si="0"/>
        <v>0</v>
      </c>
      <c r="D27" s="140">
        <f t="shared" si="1"/>
        <v>0</v>
      </c>
      <c r="E27" s="104">
        <f t="shared" si="2"/>
        <v>0</v>
      </c>
      <c r="F27" s="104">
        <f t="shared" si="3"/>
        <v>0</v>
      </c>
      <c r="G27" s="104">
        <f t="shared" si="4"/>
        <v>0</v>
      </c>
      <c r="H27" s="104">
        <f t="shared" si="5"/>
        <v>0</v>
      </c>
      <c r="I27" s="104">
        <f t="shared" si="6"/>
        <v>0</v>
      </c>
      <c r="J27" s="180">
        <f t="shared" si="7"/>
        <v>0</v>
      </c>
      <c r="K27" s="97"/>
      <c r="L27" s="85"/>
      <c r="M27" s="85"/>
      <c r="N27" s="85"/>
    </row>
    <row r="28" spans="1:14" ht="15" customHeight="1">
      <c r="A28" s="54"/>
      <c r="B28" s="82"/>
      <c r="C28" s="148">
        <f t="shared" si="0"/>
        <v>0</v>
      </c>
      <c r="D28" s="140">
        <f t="shared" si="1"/>
        <v>0</v>
      </c>
      <c r="E28" s="104">
        <f t="shared" si="2"/>
        <v>0</v>
      </c>
      <c r="F28" s="104">
        <f t="shared" si="3"/>
        <v>0</v>
      </c>
      <c r="G28" s="104">
        <f t="shared" si="4"/>
        <v>0</v>
      </c>
      <c r="H28" s="104">
        <f t="shared" si="5"/>
        <v>0</v>
      </c>
      <c r="I28" s="104">
        <f t="shared" si="6"/>
        <v>0</v>
      </c>
      <c r="J28" s="180">
        <f t="shared" si="7"/>
        <v>0</v>
      </c>
      <c r="K28" s="97"/>
      <c r="L28" s="85"/>
      <c r="M28" s="85"/>
      <c r="N28" s="85"/>
    </row>
    <row r="29" spans="1:14" ht="15" customHeight="1">
      <c r="A29" s="54"/>
      <c r="B29" s="82"/>
      <c r="C29" s="148">
        <f t="shared" si="0"/>
        <v>0</v>
      </c>
      <c r="D29" s="140">
        <f t="shared" si="1"/>
        <v>0</v>
      </c>
      <c r="E29" s="104">
        <f t="shared" si="2"/>
        <v>0</v>
      </c>
      <c r="F29" s="104">
        <f t="shared" si="3"/>
        <v>0</v>
      </c>
      <c r="G29" s="104">
        <f t="shared" si="4"/>
        <v>0</v>
      </c>
      <c r="H29" s="104">
        <f t="shared" si="5"/>
        <v>0</v>
      </c>
      <c r="I29" s="104">
        <f t="shared" si="6"/>
        <v>0</v>
      </c>
      <c r="J29" s="180">
        <f t="shared" si="7"/>
        <v>0</v>
      </c>
      <c r="K29" s="97"/>
      <c r="L29" s="85"/>
      <c r="M29" s="85"/>
      <c r="N29" s="85"/>
    </row>
    <row r="30" spans="1:14" ht="15" customHeight="1">
      <c r="A30" s="54"/>
      <c r="B30" s="82"/>
      <c r="C30" s="148">
        <f t="shared" si="0"/>
        <v>0</v>
      </c>
      <c r="D30" s="140">
        <f t="shared" si="1"/>
        <v>0</v>
      </c>
      <c r="E30" s="104">
        <f t="shared" si="2"/>
        <v>0</v>
      </c>
      <c r="F30" s="104">
        <f t="shared" si="3"/>
        <v>0</v>
      </c>
      <c r="G30" s="104">
        <f t="shared" si="4"/>
        <v>0</v>
      </c>
      <c r="H30" s="104">
        <f t="shared" si="5"/>
        <v>0</v>
      </c>
      <c r="I30" s="104">
        <f t="shared" si="6"/>
        <v>0</v>
      </c>
      <c r="J30" s="180">
        <f t="shared" si="7"/>
        <v>0</v>
      </c>
      <c r="K30" s="97"/>
      <c r="L30" s="85"/>
      <c r="M30" s="85"/>
      <c r="N30" s="85"/>
    </row>
    <row r="31" spans="1:14" ht="15" hidden="1" customHeight="1">
      <c r="A31" s="54"/>
      <c r="B31" s="82"/>
      <c r="C31" s="148">
        <f t="shared" ref="C31:C38" si="8">SUM(E31:K31)</f>
        <v>0</v>
      </c>
      <c r="D31" s="140">
        <f t="shared" ref="D31:D70" si="9">SUM(E31:J31)-MIN(E31:I31)</f>
        <v>0</v>
      </c>
      <c r="E31" s="104">
        <f t="shared" ref="E31:E38" si="10">IFERROR(VLOOKUP(B31,$B$93:$C$134,2,FALSE),0)</f>
        <v>0</v>
      </c>
      <c r="F31" s="104">
        <f t="shared" ref="F31:F38" si="11">IFERROR(VLOOKUP(B31,$F$93:$G$134,2,FALSE),0)</f>
        <v>0</v>
      </c>
      <c r="G31" s="104">
        <f t="shared" ref="G31:G70" si="12">IFERROR(VLOOKUP(B31,$J$93:$K$134,2,FALSE),0)</f>
        <v>0</v>
      </c>
      <c r="H31" s="104">
        <f t="shared" ref="H31:H38" si="13">IFERROR(VLOOKUP(B31,$N$93:$O$134,2,FALSE),0)</f>
        <v>0</v>
      </c>
      <c r="I31" s="104">
        <f t="shared" ref="I31:I38" si="14">IFERROR(VLOOKUP(B31,$R$93:$S$134,2,FALSE),0)</f>
        <v>0</v>
      </c>
      <c r="J31" s="186">
        <f t="shared" ref="J31:J38" si="15">IFERROR(VLOOKUP(B31,$V$93:$W$134,2,FALSE),0)</f>
        <v>0</v>
      </c>
      <c r="K31" s="97"/>
      <c r="L31" s="85"/>
      <c r="M31" s="85"/>
      <c r="N31" s="85"/>
    </row>
    <row r="32" spans="1:14" ht="15" hidden="1" customHeight="1">
      <c r="A32" s="54"/>
      <c r="B32" s="82"/>
      <c r="C32" s="148">
        <f t="shared" si="8"/>
        <v>0</v>
      </c>
      <c r="D32" s="140">
        <f t="shared" si="9"/>
        <v>0</v>
      </c>
      <c r="E32" s="104">
        <f t="shared" si="10"/>
        <v>0</v>
      </c>
      <c r="F32" s="104">
        <f t="shared" si="11"/>
        <v>0</v>
      </c>
      <c r="G32" s="104">
        <f t="shared" si="12"/>
        <v>0</v>
      </c>
      <c r="H32" s="104">
        <f t="shared" si="13"/>
        <v>0</v>
      </c>
      <c r="I32" s="104">
        <f t="shared" si="14"/>
        <v>0</v>
      </c>
      <c r="J32" s="180">
        <f t="shared" si="15"/>
        <v>0</v>
      </c>
      <c r="K32" s="97"/>
      <c r="L32" s="85"/>
      <c r="M32" s="85"/>
      <c r="N32" s="85"/>
    </row>
    <row r="33" spans="1:14" ht="15" hidden="1" customHeight="1">
      <c r="A33" s="54"/>
      <c r="B33" s="82"/>
      <c r="C33" s="148">
        <f t="shared" si="8"/>
        <v>0</v>
      </c>
      <c r="D33" s="140">
        <f t="shared" si="9"/>
        <v>0</v>
      </c>
      <c r="E33" s="104">
        <f t="shared" si="10"/>
        <v>0</v>
      </c>
      <c r="F33" s="104">
        <f t="shared" si="11"/>
        <v>0</v>
      </c>
      <c r="G33" s="104">
        <f t="shared" si="12"/>
        <v>0</v>
      </c>
      <c r="H33" s="104">
        <f t="shared" si="13"/>
        <v>0</v>
      </c>
      <c r="I33" s="104">
        <f t="shared" si="14"/>
        <v>0</v>
      </c>
      <c r="J33" s="180">
        <f t="shared" si="15"/>
        <v>0</v>
      </c>
      <c r="K33" s="97"/>
      <c r="L33" s="85"/>
      <c r="M33" s="85"/>
      <c r="N33" s="85"/>
    </row>
    <row r="34" spans="1:14" ht="15" hidden="1" customHeight="1">
      <c r="A34" s="54"/>
      <c r="B34" s="82"/>
      <c r="C34" s="148">
        <f t="shared" si="8"/>
        <v>0</v>
      </c>
      <c r="D34" s="140">
        <f t="shared" si="9"/>
        <v>0</v>
      </c>
      <c r="E34" s="104">
        <f t="shared" si="10"/>
        <v>0</v>
      </c>
      <c r="F34" s="104">
        <f t="shared" si="11"/>
        <v>0</v>
      </c>
      <c r="G34" s="104">
        <f t="shared" si="12"/>
        <v>0</v>
      </c>
      <c r="H34" s="104">
        <f t="shared" si="13"/>
        <v>0</v>
      </c>
      <c r="I34" s="104">
        <f t="shared" si="14"/>
        <v>0</v>
      </c>
      <c r="J34" s="180">
        <f t="shared" si="15"/>
        <v>0</v>
      </c>
      <c r="K34" s="97"/>
      <c r="L34" s="85"/>
      <c r="M34" s="85"/>
      <c r="N34" s="85"/>
    </row>
    <row r="35" spans="1:14" ht="15" hidden="1" customHeight="1">
      <c r="A35" s="54"/>
      <c r="B35" s="82"/>
      <c r="C35" s="148">
        <f t="shared" si="8"/>
        <v>0</v>
      </c>
      <c r="D35" s="140">
        <f t="shared" si="9"/>
        <v>0</v>
      </c>
      <c r="E35" s="104">
        <f t="shared" si="10"/>
        <v>0</v>
      </c>
      <c r="F35" s="104">
        <f t="shared" si="11"/>
        <v>0</v>
      </c>
      <c r="G35" s="104">
        <f t="shared" si="12"/>
        <v>0</v>
      </c>
      <c r="H35" s="104">
        <f t="shared" si="13"/>
        <v>0</v>
      </c>
      <c r="I35" s="104">
        <f t="shared" si="14"/>
        <v>0</v>
      </c>
      <c r="J35" s="180">
        <f t="shared" si="15"/>
        <v>0</v>
      </c>
      <c r="K35" s="97"/>
      <c r="L35" s="85"/>
      <c r="M35" s="85"/>
      <c r="N35" s="85"/>
    </row>
    <row r="36" spans="1:14" ht="15" hidden="1" customHeight="1">
      <c r="A36" s="54"/>
      <c r="B36" s="82"/>
      <c r="C36" s="148">
        <f t="shared" si="8"/>
        <v>0</v>
      </c>
      <c r="D36" s="140">
        <f t="shared" si="9"/>
        <v>0</v>
      </c>
      <c r="E36" s="104">
        <f t="shared" si="10"/>
        <v>0</v>
      </c>
      <c r="F36" s="104">
        <f t="shared" si="11"/>
        <v>0</v>
      </c>
      <c r="G36" s="104">
        <f t="shared" si="12"/>
        <v>0</v>
      </c>
      <c r="H36" s="104">
        <f t="shared" si="13"/>
        <v>0</v>
      </c>
      <c r="I36" s="104">
        <f t="shared" si="14"/>
        <v>0</v>
      </c>
      <c r="J36" s="180">
        <f t="shared" si="15"/>
        <v>0</v>
      </c>
      <c r="K36" s="97"/>
      <c r="L36" s="85"/>
      <c r="M36" s="85"/>
      <c r="N36" s="85"/>
    </row>
    <row r="37" spans="1:14" ht="15" hidden="1" customHeight="1">
      <c r="A37" s="54"/>
      <c r="B37" s="82"/>
      <c r="C37" s="148">
        <f t="shared" si="8"/>
        <v>0</v>
      </c>
      <c r="D37" s="140">
        <f t="shared" si="9"/>
        <v>0</v>
      </c>
      <c r="E37" s="104">
        <f t="shared" si="10"/>
        <v>0</v>
      </c>
      <c r="F37" s="104">
        <f t="shared" si="11"/>
        <v>0</v>
      </c>
      <c r="G37" s="104">
        <f t="shared" si="12"/>
        <v>0</v>
      </c>
      <c r="H37" s="104">
        <f t="shared" si="13"/>
        <v>0</v>
      </c>
      <c r="I37" s="104">
        <f t="shared" si="14"/>
        <v>0</v>
      </c>
      <c r="J37" s="180">
        <f t="shared" si="15"/>
        <v>0</v>
      </c>
      <c r="K37" s="97"/>
      <c r="L37" s="85"/>
      <c r="M37" s="85"/>
      <c r="N37" s="85"/>
    </row>
    <row r="38" spans="1:14" ht="15" hidden="1" customHeight="1">
      <c r="A38" s="54"/>
      <c r="B38" s="82"/>
      <c r="C38" s="148">
        <f t="shared" si="8"/>
        <v>0</v>
      </c>
      <c r="D38" s="140">
        <f t="shared" si="9"/>
        <v>0</v>
      </c>
      <c r="E38" s="104">
        <f t="shared" si="10"/>
        <v>0</v>
      </c>
      <c r="F38" s="104">
        <f t="shared" si="11"/>
        <v>0</v>
      </c>
      <c r="G38" s="104">
        <f t="shared" si="12"/>
        <v>0</v>
      </c>
      <c r="H38" s="104">
        <f t="shared" si="13"/>
        <v>0</v>
      </c>
      <c r="I38" s="104">
        <f t="shared" si="14"/>
        <v>0</v>
      </c>
      <c r="J38" s="180">
        <f t="shared" si="15"/>
        <v>0</v>
      </c>
      <c r="K38" s="97"/>
      <c r="L38" s="85"/>
      <c r="M38" s="85"/>
      <c r="N38" s="85"/>
    </row>
    <row r="39" spans="1:14" hidden="1">
      <c r="A39" s="54"/>
      <c r="B39" s="82"/>
      <c r="C39" s="148">
        <f t="shared" ref="C39:C69" si="16">SUM(E39:K39)</f>
        <v>0</v>
      </c>
      <c r="D39" s="140">
        <f t="shared" si="9"/>
        <v>0</v>
      </c>
      <c r="E39" s="104">
        <f t="shared" ref="E39:E69" si="17">IFERROR(VLOOKUP(B39,$B$93:$C$134,2,FALSE),0)</f>
        <v>0</v>
      </c>
      <c r="F39" s="104">
        <f t="shared" ref="F39:F69" si="18">IFERROR(VLOOKUP(B39,$F$93:$G$134,2,FALSE),0)</f>
        <v>0</v>
      </c>
      <c r="G39" s="104">
        <f t="shared" si="12"/>
        <v>0</v>
      </c>
      <c r="H39" s="104">
        <f t="shared" ref="H39:H69" si="19">IFERROR(VLOOKUP(B39,$N$93:$O$134,2,FALSE),0)</f>
        <v>0</v>
      </c>
      <c r="I39" s="104">
        <f t="shared" ref="I39:I69" si="20">IFERROR(VLOOKUP(B39,$R$93:$S$134,2,FALSE),0)</f>
        <v>0</v>
      </c>
      <c r="J39" s="104">
        <f t="shared" ref="J39:J69" si="21">IFERROR(VLOOKUP(B39,$V$93:$W$134,2,FALSE),0)</f>
        <v>0</v>
      </c>
      <c r="K39" s="97"/>
      <c r="L39" s="85"/>
      <c r="M39" s="85"/>
      <c r="N39" s="85"/>
    </row>
    <row r="40" spans="1:14" hidden="1">
      <c r="A40" s="54"/>
      <c r="B40" s="82"/>
      <c r="C40" s="148">
        <f t="shared" si="16"/>
        <v>0</v>
      </c>
      <c r="D40" s="140">
        <f t="shared" si="9"/>
        <v>0</v>
      </c>
      <c r="E40" s="104">
        <f t="shared" si="17"/>
        <v>0</v>
      </c>
      <c r="F40" s="104">
        <f t="shared" si="18"/>
        <v>0</v>
      </c>
      <c r="G40" s="104">
        <f t="shared" si="12"/>
        <v>0</v>
      </c>
      <c r="H40" s="104">
        <f t="shared" si="19"/>
        <v>0</v>
      </c>
      <c r="I40" s="104">
        <f t="shared" si="20"/>
        <v>0</v>
      </c>
      <c r="J40" s="104">
        <f t="shared" si="21"/>
        <v>0</v>
      </c>
      <c r="K40" s="97"/>
      <c r="L40" s="85"/>
      <c r="M40" s="85"/>
      <c r="N40" s="85"/>
    </row>
    <row r="41" spans="1:14" hidden="1">
      <c r="A41" s="54"/>
      <c r="B41" s="82"/>
      <c r="C41" s="148">
        <f t="shared" si="16"/>
        <v>0</v>
      </c>
      <c r="D41" s="140">
        <f t="shared" si="9"/>
        <v>0</v>
      </c>
      <c r="E41" s="104">
        <f t="shared" si="17"/>
        <v>0</v>
      </c>
      <c r="F41" s="104">
        <f t="shared" si="18"/>
        <v>0</v>
      </c>
      <c r="G41" s="104">
        <f t="shared" si="12"/>
        <v>0</v>
      </c>
      <c r="H41" s="104">
        <f t="shared" si="19"/>
        <v>0</v>
      </c>
      <c r="I41" s="104">
        <f t="shared" si="20"/>
        <v>0</v>
      </c>
      <c r="J41" s="104">
        <f t="shared" si="21"/>
        <v>0</v>
      </c>
      <c r="K41" s="97"/>
      <c r="L41" s="85"/>
      <c r="M41" s="85"/>
      <c r="N41" s="85"/>
    </row>
    <row r="42" spans="1:14" hidden="1">
      <c r="A42" s="54"/>
      <c r="B42" s="82"/>
      <c r="C42" s="148">
        <f t="shared" si="16"/>
        <v>0</v>
      </c>
      <c r="D42" s="140">
        <f t="shared" si="9"/>
        <v>0</v>
      </c>
      <c r="E42" s="104">
        <f t="shared" si="17"/>
        <v>0</v>
      </c>
      <c r="F42" s="104">
        <f t="shared" si="18"/>
        <v>0</v>
      </c>
      <c r="G42" s="104">
        <f t="shared" si="12"/>
        <v>0</v>
      </c>
      <c r="H42" s="104">
        <f t="shared" si="19"/>
        <v>0</v>
      </c>
      <c r="I42" s="104">
        <f t="shared" si="20"/>
        <v>0</v>
      </c>
      <c r="J42" s="104">
        <f t="shared" si="21"/>
        <v>0</v>
      </c>
      <c r="K42" s="97"/>
      <c r="L42" s="85"/>
      <c r="M42" s="85"/>
      <c r="N42" s="85"/>
    </row>
    <row r="43" spans="1:14" hidden="1">
      <c r="A43" s="54"/>
      <c r="B43" s="82"/>
      <c r="C43" s="148">
        <f t="shared" si="16"/>
        <v>0</v>
      </c>
      <c r="D43" s="140">
        <f t="shared" si="9"/>
        <v>0</v>
      </c>
      <c r="E43" s="104">
        <f t="shared" si="17"/>
        <v>0</v>
      </c>
      <c r="F43" s="104">
        <f t="shared" si="18"/>
        <v>0</v>
      </c>
      <c r="G43" s="104">
        <f t="shared" si="12"/>
        <v>0</v>
      </c>
      <c r="H43" s="104">
        <f t="shared" si="19"/>
        <v>0</v>
      </c>
      <c r="I43" s="104">
        <f t="shared" si="20"/>
        <v>0</v>
      </c>
      <c r="J43" s="104">
        <f t="shared" si="21"/>
        <v>0</v>
      </c>
      <c r="K43" s="97"/>
      <c r="L43" s="85"/>
      <c r="M43" s="85"/>
      <c r="N43" s="85"/>
    </row>
    <row r="44" spans="1:14" hidden="1">
      <c r="A44" s="54"/>
      <c r="B44" s="82"/>
      <c r="C44" s="148">
        <f t="shared" si="16"/>
        <v>0</v>
      </c>
      <c r="D44" s="140">
        <f t="shared" si="9"/>
        <v>0</v>
      </c>
      <c r="E44" s="104">
        <f t="shared" si="17"/>
        <v>0</v>
      </c>
      <c r="F44" s="104">
        <f t="shared" si="18"/>
        <v>0</v>
      </c>
      <c r="G44" s="104">
        <f t="shared" si="12"/>
        <v>0</v>
      </c>
      <c r="H44" s="104">
        <f t="shared" si="19"/>
        <v>0</v>
      </c>
      <c r="I44" s="104">
        <f t="shared" si="20"/>
        <v>0</v>
      </c>
      <c r="J44" s="104">
        <f t="shared" si="21"/>
        <v>0</v>
      </c>
      <c r="K44" s="97"/>
      <c r="L44" s="85"/>
      <c r="M44" s="85"/>
      <c r="N44" s="85"/>
    </row>
    <row r="45" spans="1:14" hidden="1">
      <c r="A45" s="54"/>
      <c r="B45" s="82"/>
      <c r="C45" s="148">
        <f t="shared" si="16"/>
        <v>0</v>
      </c>
      <c r="D45" s="140">
        <f t="shared" si="9"/>
        <v>0</v>
      </c>
      <c r="E45" s="104">
        <f t="shared" si="17"/>
        <v>0</v>
      </c>
      <c r="F45" s="104">
        <f t="shared" si="18"/>
        <v>0</v>
      </c>
      <c r="G45" s="104">
        <f t="shared" si="12"/>
        <v>0</v>
      </c>
      <c r="H45" s="104">
        <f t="shared" si="19"/>
        <v>0</v>
      </c>
      <c r="I45" s="104">
        <f t="shared" si="20"/>
        <v>0</v>
      </c>
      <c r="J45" s="104">
        <f t="shared" si="21"/>
        <v>0</v>
      </c>
      <c r="K45" s="97"/>
      <c r="L45" s="85"/>
      <c r="M45" s="85"/>
      <c r="N45" s="85"/>
    </row>
    <row r="46" spans="1:14" hidden="1">
      <c r="A46" s="54"/>
      <c r="B46" s="82"/>
      <c r="C46" s="148">
        <f t="shared" si="16"/>
        <v>0</v>
      </c>
      <c r="D46" s="140">
        <f t="shared" si="9"/>
        <v>0</v>
      </c>
      <c r="E46" s="104">
        <f t="shared" si="17"/>
        <v>0</v>
      </c>
      <c r="F46" s="104">
        <f t="shared" si="18"/>
        <v>0</v>
      </c>
      <c r="G46" s="104">
        <f t="shared" si="12"/>
        <v>0</v>
      </c>
      <c r="H46" s="104">
        <f t="shared" si="19"/>
        <v>0</v>
      </c>
      <c r="I46" s="104">
        <f t="shared" si="20"/>
        <v>0</v>
      </c>
      <c r="J46" s="104">
        <f t="shared" si="21"/>
        <v>0</v>
      </c>
      <c r="K46" s="97"/>
      <c r="L46" s="85"/>
      <c r="M46" s="85"/>
      <c r="N46" s="85"/>
    </row>
    <row r="47" spans="1:14" hidden="1">
      <c r="A47" s="54"/>
      <c r="B47" s="82"/>
      <c r="C47" s="148">
        <f t="shared" si="16"/>
        <v>0</v>
      </c>
      <c r="D47" s="140">
        <f t="shared" si="9"/>
        <v>0</v>
      </c>
      <c r="E47" s="104">
        <f t="shared" si="17"/>
        <v>0</v>
      </c>
      <c r="F47" s="104">
        <f t="shared" si="18"/>
        <v>0</v>
      </c>
      <c r="G47" s="104">
        <f t="shared" si="12"/>
        <v>0</v>
      </c>
      <c r="H47" s="104">
        <f t="shared" si="19"/>
        <v>0</v>
      </c>
      <c r="I47" s="104">
        <f t="shared" si="20"/>
        <v>0</v>
      </c>
      <c r="J47" s="104">
        <f t="shared" si="21"/>
        <v>0</v>
      </c>
      <c r="K47" s="97"/>
      <c r="L47" s="85"/>
      <c r="M47" s="85"/>
      <c r="N47" s="85"/>
    </row>
    <row r="48" spans="1:14" hidden="1">
      <c r="A48" s="54"/>
      <c r="B48" s="82"/>
      <c r="C48" s="148">
        <f t="shared" si="16"/>
        <v>0</v>
      </c>
      <c r="D48" s="140">
        <f t="shared" si="9"/>
        <v>0</v>
      </c>
      <c r="E48" s="104">
        <f t="shared" si="17"/>
        <v>0</v>
      </c>
      <c r="F48" s="104">
        <f t="shared" si="18"/>
        <v>0</v>
      </c>
      <c r="G48" s="104">
        <f t="shared" si="12"/>
        <v>0</v>
      </c>
      <c r="H48" s="104">
        <f t="shared" si="19"/>
        <v>0</v>
      </c>
      <c r="I48" s="104">
        <f t="shared" si="20"/>
        <v>0</v>
      </c>
      <c r="J48" s="104">
        <f t="shared" si="21"/>
        <v>0</v>
      </c>
      <c r="K48" s="97"/>
      <c r="L48" s="85"/>
      <c r="M48" s="85"/>
      <c r="N48" s="85"/>
    </row>
    <row r="49" spans="1:14" hidden="1">
      <c r="A49" s="54"/>
      <c r="B49" s="82"/>
      <c r="C49" s="148">
        <f t="shared" si="16"/>
        <v>0</v>
      </c>
      <c r="D49" s="140">
        <f t="shared" si="9"/>
        <v>0</v>
      </c>
      <c r="E49" s="104">
        <f t="shared" si="17"/>
        <v>0</v>
      </c>
      <c r="F49" s="104">
        <f t="shared" si="18"/>
        <v>0</v>
      </c>
      <c r="G49" s="104">
        <f t="shared" si="12"/>
        <v>0</v>
      </c>
      <c r="H49" s="104">
        <f t="shared" si="19"/>
        <v>0</v>
      </c>
      <c r="I49" s="104">
        <f t="shared" si="20"/>
        <v>0</v>
      </c>
      <c r="J49" s="104">
        <f t="shared" si="21"/>
        <v>0</v>
      </c>
      <c r="K49" s="97"/>
      <c r="L49" s="85"/>
      <c r="M49" s="85"/>
      <c r="N49" s="85"/>
    </row>
    <row r="50" spans="1:14" hidden="1">
      <c r="A50" s="54"/>
      <c r="B50" s="82"/>
      <c r="C50" s="148">
        <f t="shared" si="16"/>
        <v>0</v>
      </c>
      <c r="D50" s="140">
        <f t="shared" si="9"/>
        <v>0</v>
      </c>
      <c r="E50" s="104">
        <f t="shared" si="17"/>
        <v>0</v>
      </c>
      <c r="F50" s="104">
        <f t="shared" si="18"/>
        <v>0</v>
      </c>
      <c r="G50" s="104">
        <f t="shared" si="12"/>
        <v>0</v>
      </c>
      <c r="H50" s="104">
        <f t="shared" si="19"/>
        <v>0</v>
      </c>
      <c r="I50" s="104">
        <f t="shared" si="20"/>
        <v>0</v>
      </c>
      <c r="J50" s="104">
        <f t="shared" si="21"/>
        <v>0</v>
      </c>
      <c r="K50" s="97"/>
      <c r="L50" s="85"/>
      <c r="M50" s="85"/>
      <c r="N50" s="85"/>
    </row>
    <row r="51" spans="1:14" hidden="1">
      <c r="A51" s="54"/>
      <c r="B51" s="82"/>
      <c r="C51" s="148">
        <f t="shared" si="16"/>
        <v>0</v>
      </c>
      <c r="D51" s="140">
        <f t="shared" si="9"/>
        <v>0</v>
      </c>
      <c r="E51" s="104">
        <f t="shared" si="17"/>
        <v>0</v>
      </c>
      <c r="F51" s="104">
        <f t="shared" si="18"/>
        <v>0</v>
      </c>
      <c r="G51" s="104">
        <f t="shared" si="12"/>
        <v>0</v>
      </c>
      <c r="H51" s="104">
        <f t="shared" si="19"/>
        <v>0</v>
      </c>
      <c r="I51" s="104">
        <f t="shared" si="20"/>
        <v>0</v>
      </c>
      <c r="J51" s="104">
        <f t="shared" si="21"/>
        <v>0</v>
      </c>
      <c r="K51" s="97"/>
      <c r="L51" s="85"/>
      <c r="M51" s="85"/>
      <c r="N51" s="85"/>
    </row>
    <row r="52" spans="1:14" hidden="1">
      <c r="A52" s="54"/>
      <c r="B52" s="82"/>
      <c r="C52" s="148">
        <f t="shared" si="16"/>
        <v>0</v>
      </c>
      <c r="D52" s="140">
        <f t="shared" si="9"/>
        <v>0</v>
      </c>
      <c r="E52" s="104">
        <f t="shared" si="17"/>
        <v>0</v>
      </c>
      <c r="F52" s="104">
        <f t="shared" si="18"/>
        <v>0</v>
      </c>
      <c r="G52" s="104">
        <f t="shared" si="12"/>
        <v>0</v>
      </c>
      <c r="H52" s="104">
        <f t="shared" si="19"/>
        <v>0</v>
      </c>
      <c r="I52" s="104">
        <f t="shared" si="20"/>
        <v>0</v>
      </c>
      <c r="J52" s="104">
        <f t="shared" si="21"/>
        <v>0</v>
      </c>
      <c r="K52" s="97"/>
      <c r="L52" s="85"/>
      <c r="M52" s="85"/>
      <c r="N52" s="85"/>
    </row>
    <row r="53" spans="1:14" hidden="1">
      <c r="A53" s="54"/>
      <c r="B53" s="82"/>
      <c r="C53" s="148">
        <f t="shared" si="16"/>
        <v>0</v>
      </c>
      <c r="D53" s="140">
        <f t="shared" si="9"/>
        <v>0</v>
      </c>
      <c r="E53" s="104">
        <f t="shared" si="17"/>
        <v>0</v>
      </c>
      <c r="F53" s="104">
        <f t="shared" si="18"/>
        <v>0</v>
      </c>
      <c r="G53" s="104">
        <f t="shared" si="12"/>
        <v>0</v>
      </c>
      <c r="H53" s="104">
        <f t="shared" si="19"/>
        <v>0</v>
      </c>
      <c r="I53" s="104">
        <f t="shared" si="20"/>
        <v>0</v>
      </c>
      <c r="J53" s="104">
        <f t="shared" si="21"/>
        <v>0</v>
      </c>
      <c r="K53" s="97"/>
      <c r="L53" s="85"/>
      <c r="M53" s="85"/>
      <c r="N53" s="85"/>
    </row>
    <row r="54" spans="1:14" hidden="1">
      <c r="A54" s="54"/>
      <c r="B54" s="82"/>
      <c r="C54" s="148">
        <f t="shared" si="16"/>
        <v>0</v>
      </c>
      <c r="D54" s="140">
        <f t="shared" si="9"/>
        <v>0</v>
      </c>
      <c r="E54" s="104">
        <f t="shared" si="17"/>
        <v>0</v>
      </c>
      <c r="F54" s="104">
        <f t="shared" si="18"/>
        <v>0</v>
      </c>
      <c r="G54" s="104">
        <f t="shared" si="12"/>
        <v>0</v>
      </c>
      <c r="H54" s="104">
        <f t="shared" si="19"/>
        <v>0</v>
      </c>
      <c r="I54" s="104">
        <f t="shared" si="20"/>
        <v>0</v>
      </c>
      <c r="J54" s="104">
        <f t="shared" si="21"/>
        <v>0</v>
      </c>
      <c r="K54" s="97"/>
      <c r="L54" s="85"/>
      <c r="M54" s="85"/>
      <c r="N54" s="85"/>
    </row>
    <row r="55" spans="1:14" hidden="1">
      <c r="A55" s="54"/>
      <c r="B55" s="82"/>
      <c r="C55" s="148">
        <f t="shared" si="16"/>
        <v>0</v>
      </c>
      <c r="D55" s="140">
        <f t="shared" si="9"/>
        <v>0</v>
      </c>
      <c r="E55" s="104">
        <f t="shared" si="17"/>
        <v>0</v>
      </c>
      <c r="F55" s="104">
        <f t="shared" si="18"/>
        <v>0</v>
      </c>
      <c r="G55" s="104">
        <f t="shared" si="12"/>
        <v>0</v>
      </c>
      <c r="H55" s="104">
        <f t="shared" si="19"/>
        <v>0</v>
      </c>
      <c r="I55" s="104">
        <f t="shared" si="20"/>
        <v>0</v>
      </c>
      <c r="J55" s="104">
        <f t="shared" si="21"/>
        <v>0</v>
      </c>
      <c r="K55" s="97"/>
      <c r="L55" s="85"/>
      <c r="M55" s="85"/>
      <c r="N55" s="85"/>
    </row>
    <row r="56" spans="1:14" hidden="1">
      <c r="A56" s="54"/>
      <c r="B56" s="82"/>
      <c r="C56" s="148">
        <f t="shared" si="16"/>
        <v>0</v>
      </c>
      <c r="D56" s="140">
        <f t="shared" si="9"/>
        <v>0</v>
      </c>
      <c r="E56" s="104">
        <f t="shared" si="17"/>
        <v>0</v>
      </c>
      <c r="F56" s="104">
        <f t="shared" si="18"/>
        <v>0</v>
      </c>
      <c r="G56" s="104">
        <f t="shared" si="12"/>
        <v>0</v>
      </c>
      <c r="H56" s="104">
        <f t="shared" si="19"/>
        <v>0</v>
      </c>
      <c r="I56" s="104">
        <f t="shared" si="20"/>
        <v>0</v>
      </c>
      <c r="J56" s="104">
        <f t="shared" si="21"/>
        <v>0</v>
      </c>
      <c r="K56" s="97"/>
      <c r="L56" s="85"/>
      <c r="M56" s="85"/>
      <c r="N56" s="85"/>
    </row>
    <row r="57" spans="1:14" hidden="1">
      <c r="A57" s="54"/>
      <c r="B57" s="82"/>
      <c r="C57" s="148">
        <f t="shared" si="16"/>
        <v>0</v>
      </c>
      <c r="D57" s="140">
        <f t="shared" si="9"/>
        <v>0</v>
      </c>
      <c r="E57" s="104">
        <f t="shared" si="17"/>
        <v>0</v>
      </c>
      <c r="F57" s="104">
        <f t="shared" si="18"/>
        <v>0</v>
      </c>
      <c r="G57" s="104">
        <f t="shared" si="12"/>
        <v>0</v>
      </c>
      <c r="H57" s="104">
        <f t="shared" si="19"/>
        <v>0</v>
      </c>
      <c r="I57" s="104">
        <f t="shared" si="20"/>
        <v>0</v>
      </c>
      <c r="J57" s="104">
        <f t="shared" si="21"/>
        <v>0</v>
      </c>
      <c r="K57" s="97"/>
      <c r="L57" s="85"/>
      <c r="M57" s="85"/>
      <c r="N57" s="85"/>
    </row>
    <row r="58" spans="1:14" hidden="1">
      <c r="A58" s="54"/>
      <c r="B58" s="82"/>
      <c r="C58" s="148">
        <f t="shared" si="16"/>
        <v>0</v>
      </c>
      <c r="D58" s="140">
        <f t="shared" si="9"/>
        <v>0</v>
      </c>
      <c r="E58" s="104">
        <f t="shared" si="17"/>
        <v>0</v>
      </c>
      <c r="F58" s="104">
        <f t="shared" si="18"/>
        <v>0</v>
      </c>
      <c r="G58" s="104">
        <f t="shared" si="12"/>
        <v>0</v>
      </c>
      <c r="H58" s="104">
        <f t="shared" si="19"/>
        <v>0</v>
      </c>
      <c r="I58" s="104">
        <f t="shared" si="20"/>
        <v>0</v>
      </c>
      <c r="J58" s="104">
        <f t="shared" si="21"/>
        <v>0</v>
      </c>
      <c r="K58" s="97"/>
      <c r="L58" s="85"/>
      <c r="M58" s="85"/>
      <c r="N58" s="85"/>
    </row>
    <row r="59" spans="1:14" hidden="1">
      <c r="A59" s="54"/>
      <c r="B59" s="82"/>
      <c r="C59" s="148">
        <f t="shared" si="16"/>
        <v>0</v>
      </c>
      <c r="D59" s="140">
        <f t="shared" si="9"/>
        <v>0</v>
      </c>
      <c r="E59" s="104">
        <f t="shared" si="17"/>
        <v>0</v>
      </c>
      <c r="F59" s="104">
        <f t="shared" si="18"/>
        <v>0</v>
      </c>
      <c r="G59" s="104">
        <f t="shared" si="12"/>
        <v>0</v>
      </c>
      <c r="H59" s="104">
        <f t="shared" si="19"/>
        <v>0</v>
      </c>
      <c r="I59" s="104">
        <f t="shared" si="20"/>
        <v>0</v>
      </c>
      <c r="J59" s="104">
        <f t="shared" si="21"/>
        <v>0</v>
      </c>
      <c r="K59" s="97"/>
      <c r="L59" s="85"/>
      <c r="M59" s="85"/>
      <c r="N59" s="85"/>
    </row>
    <row r="60" spans="1:14" hidden="1">
      <c r="A60" s="54"/>
      <c r="B60" s="82"/>
      <c r="C60" s="148">
        <f t="shared" si="16"/>
        <v>0</v>
      </c>
      <c r="D60" s="140">
        <f t="shared" si="9"/>
        <v>0</v>
      </c>
      <c r="E60" s="104">
        <f t="shared" si="17"/>
        <v>0</v>
      </c>
      <c r="F60" s="104">
        <f t="shared" si="18"/>
        <v>0</v>
      </c>
      <c r="G60" s="104">
        <f t="shared" si="12"/>
        <v>0</v>
      </c>
      <c r="H60" s="104">
        <f t="shared" si="19"/>
        <v>0</v>
      </c>
      <c r="I60" s="104">
        <f t="shared" si="20"/>
        <v>0</v>
      </c>
      <c r="J60" s="104">
        <f t="shared" si="21"/>
        <v>0</v>
      </c>
      <c r="K60" s="97"/>
      <c r="L60" s="85"/>
      <c r="M60" s="85"/>
      <c r="N60" s="85"/>
    </row>
    <row r="61" spans="1:14" hidden="1">
      <c r="A61" s="54"/>
      <c r="B61" s="82"/>
      <c r="C61" s="148">
        <f t="shared" si="16"/>
        <v>0</v>
      </c>
      <c r="D61" s="140">
        <f t="shared" si="9"/>
        <v>0</v>
      </c>
      <c r="E61" s="104">
        <f t="shared" si="17"/>
        <v>0</v>
      </c>
      <c r="F61" s="104">
        <f t="shared" si="18"/>
        <v>0</v>
      </c>
      <c r="G61" s="104">
        <f t="shared" si="12"/>
        <v>0</v>
      </c>
      <c r="H61" s="104">
        <f t="shared" si="19"/>
        <v>0</v>
      </c>
      <c r="I61" s="104">
        <f t="shared" si="20"/>
        <v>0</v>
      </c>
      <c r="J61" s="104">
        <f t="shared" si="21"/>
        <v>0</v>
      </c>
      <c r="K61" s="97"/>
      <c r="L61" s="85"/>
      <c r="M61" s="85"/>
      <c r="N61" s="85"/>
    </row>
    <row r="62" spans="1:14" hidden="1">
      <c r="A62" s="54"/>
      <c r="B62" s="82"/>
      <c r="C62" s="148">
        <f t="shared" si="16"/>
        <v>0</v>
      </c>
      <c r="D62" s="140">
        <f t="shared" si="9"/>
        <v>0</v>
      </c>
      <c r="E62" s="104">
        <f t="shared" si="17"/>
        <v>0</v>
      </c>
      <c r="F62" s="104">
        <f t="shared" si="18"/>
        <v>0</v>
      </c>
      <c r="G62" s="104">
        <f t="shared" si="12"/>
        <v>0</v>
      </c>
      <c r="H62" s="104">
        <f t="shared" si="19"/>
        <v>0</v>
      </c>
      <c r="I62" s="104">
        <f t="shared" si="20"/>
        <v>0</v>
      </c>
      <c r="J62" s="104">
        <f t="shared" si="21"/>
        <v>0</v>
      </c>
      <c r="K62" s="97"/>
      <c r="L62" s="85"/>
      <c r="M62" s="85"/>
      <c r="N62" s="85"/>
    </row>
    <row r="63" spans="1:14" hidden="1">
      <c r="A63" s="54"/>
      <c r="B63" s="82"/>
      <c r="C63" s="148">
        <f t="shared" si="16"/>
        <v>0</v>
      </c>
      <c r="D63" s="140">
        <f t="shared" si="9"/>
        <v>0</v>
      </c>
      <c r="E63" s="104">
        <f t="shared" si="17"/>
        <v>0</v>
      </c>
      <c r="F63" s="104">
        <f t="shared" si="18"/>
        <v>0</v>
      </c>
      <c r="G63" s="104">
        <f t="shared" si="12"/>
        <v>0</v>
      </c>
      <c r="H63" s="104">
        <f t="shared" si="19"/>
        <v>0</v>
      </c>
      <c r="I63" s="104">
        <f t="shared" si="20"/>
        <v>0</v>
      </c>
      <c r="J63" s="104">
        <f t="shared" si="21"/>
        <v>0</v>
      </c>
      <c r="K63" s="97"/>
      <c r="L63" s="85"/>
      <c r="M63" s="85"/>
      <c r="N63" s="85"/>
    </row>
    <row r="64" spans="1:14" hidden="1">
      <c r="A64" s="54"/>
      <c r="B64" s="82"/>
      <c r="C64" s="148">
        <f t="shared" si="16"/>
        <v>0</v>
      </c>
      <c r="D64" s="140">
        <f t="shared" si="9"/>
        <v>0</v>
      </c>
      <c r="E64" s="104">
        <f t="shared" si="17"/>
        <v>0</v>
      </c>
      <c r="F64" s="104">
        <f t="shared" si="18"/>
        <v>0</v>
      </c>
      <c r="G64" s="104">
        <f t="shared" si="12"/>
        <v>0</v>
      </c>
      <c r="H64" s="104">
        <f t="shared" si="19"/>
        <v>0</v>
      </c>
      <c r="I64" s="104">
        <f t="shared" si="20"/>
        <v>0</v>
      </c>
      <c r="J64" s="104">
        <f t="shared" si="21"/>
        <v>0</v>
      </c>
      <c r="K64" s="97"/>
      <c r="L64" s="85"/>
      <c r="M64" s="85"/>
      <c r="N64" s="85"/>
    </row>
    <row r="65" spans="1:14" hidden="1">
      <c r="A65" s="54"/>
      <c r="B65" s="82"/>
      <c r="C65" s="148">
        <f t="shared" si="16"/>
        <v>0</v>
      </c>
      <c r="D65" s="140">
        <f t="shared" si="9"/>
        <v>0</v>
      </c>
      <c r="E65" s="104">
        <f t="shared" si="17"/>
        <v>0</v>
      </c>
      <c r="F65" s="104">
        <f t="shared" si="18"/>
        <v>0</v>
      </c>
      <c r="G65" s="104">
        <f t="shared" si="12"/>
        <v>0</v>
      </c>
      <c r="H65" s="104">
        <f t="shared" si="19"/>
        <v>0</v>
      </c>
      <c r="I65" s="104">
        <f t="shared" si="20"/>
        <v>0</v>
      </c>
      <c r="J65" s="104">
        <f t="shared" si="21"/>
        <v>0</v>
      </c>
      <c r="K65" s="97"/>
      <c r="L65" s="85"/>
      <c r="M65" s="85"/>
      <c r="N65" s="85"/>
    </row>
    <row r="66" spans="1:14" hidden="1">
      <c r="A66" s="54"/>
      <c r="B66" s="82"/>
      <c r="C66" s="148">
        <f t="shared" si="16"/>
        <v>0</v>
      </c>
      <c r="D66" s="140">
        <f t="shared" si="9"/>
        <v>0</v>
      </c>
      <c r="E66" s="104">
        <f t="shared" si="17"/>
        <v>0</v>
      </c>
      <c r="F66" s="104">
        <f t="shared" si="18"/>
        <v>0</v>
      </c>
      <c r="G66" s="104">
        <f t="shared" si="12"/>
        <v>0</v>
      </c>
      <c r="H66" s="104">
        <f t="shared" si="19"/>
        <v>0</v>
      </c>
      <c r="I66" s="104">
        <f t="shared" si="20"/>
        <v>0</v>
      </c>
      <c r="J66" s="104">
        <f t="shared" si="21"/>
        <v>0</v>
      </c>
      <c r="K66" s="97"/>
      <c r="L66" s="85"/>
      <c r="M66" s="85"/>
      <c r="N66" s="85"/>
    </row>
    <row r="67" spans="1:14" hidden="1">
      <c r="A67" s="54"/>
      <c r="B67" s="82"/>
      <c r="C67" s="148">
        <f t="shared" si="16"/>
        <v>0</v>
      </c>
      <c r="D67" s="140">
        <f t="shared" si="9"/>
        <v>0</v>
      </c>
      <c r="E67" s="104">
        <f t="shared" si="17"/>
        <v>0</v>
      </c>
      <c r="F67" s="104">
        <f t="shared" si="18"/>
        <v>0</v>
      </c>
      <c r="G67" s="104">
        <f t="shared" si="12"/>
        <v>0</v>
      </c>
      <c r="H67" s="104">
        <f t="shared" si="19"/>
        <v>0</v>
      </c>
      <c r="I67" s="104">
        <f t="shared" si="20"/>
        <v>0</v>
      </c>
      <c r="J67" s="104">
        <f t="shared" si="21"/>
        <v>0</v>
      </c>
      <c r="K67" s="97"/>
      <c r="L67" s="85"/>
      <c r="M67" s="85"/>
      <c r="N67" s="85"/>
    </row>
    <row r="68" spans="1:14" hidden="1">
      <c r="A68" s="54"/>
      <c r="B68" s="82"/>
      <c r="C68" s="148">
        <f t="shared" si="16"/>
        <v>0</v>
      </c>
      <c r="D68" s="140">
        <f t="shared" si="9"/>
        <v>0</v>
      </c>
      <c r="E68" s="104">
        <f t="shared" si="17"/>
        <v>0</v>
      </c>
      <c r="F68" s="104">
        <f t="shared" si="18"/>
        <v>0</v>
      </c>
      <c r="G68" s="104">
        <f t="shared" si="12"/>
        <v>0</v>
      </c>
      <c r="H68" s="104">
        <f t="shared" si="19"/>
        <v>0</v>
      </c>
      <c r="I68" s="104">
        <f t="shared" si="20"/>
        <v>0</v>
      </c>
      <c r="J68" s="104">
        <f t="shared" si="21"/>
        <v>0</v>
      </c>
      <c r="K68" s="97"/>
      <c r="L68" s="85"/>
      <c r="M68" s="85"/>
      <c r="N68" s="85"/>
    </row>
    <row r="69" spans="1:14" hidden="1">
      <c r="A69" s="54"/>
      <c r="B69" s="82"/>
      <c r="C69" s="148">
        <f t="shared" si="16"/>
        <v>0</v>
      </c>
      <c r="D69" s="140">
        <f t="shared" si="9"/>
        <v>0</v>
      </c>
      <c r="E69" s="104">
        <f t="shared" si="17"/>
        <v>0</v>
      </c>
      <c r="F69" s="104">
        <f t="shared" si="18"/>
        <v>0</v>
      </c>
      <c r="G69" s="104">
        <f t="shared" si="12"/>
        <v>0</v>
      </c>
      <c r="H69" s="104">
        <f t="shared" si="19"/>
        <v>0</v>
      </c>
      <c r="I69" s="104">
        <f t="shared" si="20"/>
        <v>0</v>
      </c>
      <c r="J69" s="104">
        <f t="shared" si="21"/>
        <v>0</v>
      </c>
      <c r="K69" s="97"/>
      <c r="L69" s="85"/>
      <c r="M69" s="85"/>
      <c r="N69" s="85"/>
    </row>
    <row r="70" spans="1:14" hidden="1">
      <c r="A70" s="54"/>
      <c r="B70" s="82"/>
      <c r="C70" s="148">
        <f t="shared" ref="C70:C84" si="22">SUM(E70:K70)</f>
        <v>0</v>
      </c>
      <c r="D70" s="140">
        <f t="shared" si="9"/>
        <v>0</v>
      </c>
      <c r="E70" s="104">
        <f t="shared" ref="E70:E84" si="23">IFERROR(VLOOKUP(B70,$B$93:$C$134,2,FALSE),0)</f>
        <v>0</v>
      </c>
      <c r="F70" s="104">
        <f t="shared" ref="F70:F84" si="24">IFERROR(VLOOKUP(B70,$F$93:$G$134,2,FALSE),0)</f>
        <v>0</v>
      </c>
      <c r="G70" s="104">
        <f t="shared" si="12"/>
        <v>0</v>
      </c>
      <c r="H70" s="104">
        <f t="shared" ref="H70:H84" si="25">IFERROR(VLOOKUP(B70,$N$93:$O$134,2,FALSE),0)</f>
        <v>0</v>
      </c>
      <c r="I70" s="104">
        <f t="shared" ref="I70:I84" si="26">IFERROR(VLOOKUP(B70,$R$93:$S$134,2,FALSE),0)</f>
        <v>0</v>
      </c>
      <c r="J70" s="104">
        <f t="shared" ref="J70:J84" si="27">IFERROR(VLOOKUP(B70,$V$93:$W$134,2,FALSE),0)</f>
        <v>0</v>
      </c>
      <c r="K70" s="97"/>
      <c r="L70" s="85"/>
      <c r="M70" s="85"/>
      <c r="N70" s="85"/>
    </row>
    <row r="71" spans="1:14" hidden="1">
      <c r="A71" s="54"/>
      <c r="B71" s="82"/>
      <c r="C71" s="148">
        <f t="shared" si="22"/>
        <v>0</v>
      </c>
      <c r="D71" s="140">
        <f t="shared" ref="D71:D84" si="28">SUM(E71:J71)-MIN(E71:I71)</f>
        <v>0</v>
      </c>
      <c r="E71" s="104">
        <f t="shared" si="23"/>
        <v>0</v>
      </c>
      <c r="F71" s="104">
        <f t="shared" si="24"/>
        <v>0</v>
      </c>
      <c r="G71" s="104">
        <f t="shared" ref="G71:G84" si="29">IFERROR(VLOOKUP(B71,$J$93:$K$134,2,FALSE),0)</f>
        <v>0</v>
      </c>
      <c r="H71" s="104">
        <f t="shared" si="25"/>
        <v>0</v>
      </c>
      <c r="I71" s="104">
        <f t="shared" si="26"/>
        <v>0</v>
      </c>
      <c r="J71" s="104">
        <f t="shared" si="27"/>
        <v>0</v>
      </c>
      <c r="K71" s="97"/>
      <c r="L71" s="85"/>
      <c r="M71" s="85"/>
      <c r="N71" s="85"/>
    </row>
    <row r="72" spans="1:14" hidden="1">
      <c r="A72" s="54"/>
      <c r="B72" s="82"/>
      <c r="C72" s="148">
        <f t="shared" si="22"/>
        <v>0</v>
      </c>
      <c r="D72" s="140">
        <f t="shared" si="28"/>
        <v>0</v>
      </c>
      <c r="E72" s="104">
        <f t="shared" si="23"/>
        <v>0</v>
      </c>
      <c r="F72" s="104">
        <f t="shared" si="24"/>
        <v>0</v>
      </c>
      <c r="G72" s="104">
        <f t="shared" si="29"/>
        <v>0</v>
      </c>
      <c r="H72" s="104">
        <f t="shared" si="25"/>
        <v>0</v>
      </c>
      <c r="I72" s="104">
        <f t="shared" si="26"/>
        <v>0</v>
      </c>
      <c r="J72" s="104">
        <f t="shared" si="27"/>
        <v>0</v>
      </c>
      <c r="K72" s="97"/>
      <c r="L72" s="85"/>
      <c r="M72" s="85"/>
      <c r="N72" s="85"/>
    </row>
    <row r="73" spans="1:14" hidden="1">
      <c r="A73" s="54"/>
      <c r="B73" s="82"/>
      <c r="C73" s="148">
        <f t="shared" si="22"/>
        <v>0</v>
      </c>
      <c r="D73" s="140">
        <f t="shared" si="28"/>
        <v>0</v>
      </c>
      <c r="E73" s="104">
        <f t="shared" si="23"/>
        <v>0</v>
      </c>
      <c r="F73" s="104">
        <f t="shared" si="24"/>
        <v>0</v>
      </c>
      <c r="G73" s="104">
        <f t="shared" si="29"/>
        <v>0</v>
      </c>
      <c r="H73" s="104">
        <f t="shared" si="25"/>
        <v>0</v>
      </c>
      <c r="I73" s="104">
        <f t="shared" si="26"/>
        <v>0</v>
      </c>
      <c r="J73" s="104">
        <f t="shared" si="27"/>
        <v>0</v>
      </c>
      <c r="K73" s="97"/>
      <c r="L73" s="85"/>
      <c r="M73" s="85"/>
      <c r="N73" s="85"/>
    </row>
    <row r="74" spans="1:14" hidden="1">
      <c r="A74" s="54"/>
      <c r="B74" s="82"/>
      <c r="C74" s="148">
        <f t="shared" si="22"/>
        <v>0</v>
      </c>
      <c r="D74" s="140">
        <f t="shared" si="28"/>
        <v>0</v>
      </c>
      <c r="E74" s="104">
        <f t="shared" si="23"/>
        <v>0</v>
      </c>
      <c r="F74" s="104">
        <f t="shared" si="24"/>
        <v>0</v>
      </c>
      <c r="G74" s="104">
        <f t="shared" si="29"/>
        <v>0</v>
      </c>
      <c r="H74" s="104">
        <f t="shared" si="25"/>
        <v>0</v>
      </c>
      <c r="I74" s="104">
        <f t="shared" si="26"/>
        <v>0</v>
      </c>
      <c r="J74" s="104">
        <f t="shared" si="27"/>
        <v>0</v>
      </c>
      <c r="K74" s="97"/>
      <c r="L74" s="85"/>
      <c r="M74" s="85"/>
      <c r="N74" s="85"/>
    </row>
    <row r="75" spans="1:14" hidden="1">
      <c r="A75" s="54"/>
      <c r="B75" s="82"/>
      <c r="C75" s="148">
        <f t="shared" si="22"/>
        <v>0</v>
      </c>
      <c r="D75" s="140">
        <f t="shared" si="28"/>
        <v>0</v>
      </c>
      <c r="E75" s="104">
        <f t="shared" si="23"/>
        <v>0</v>
      </c>
      <c r="F75" s="104">
        <f t="shared" si="24"/>
        <v>0</v>
      </c>
      <c r="G75" s="104">
        <f t="shared" si="29"/>
        <v>0</v>
      </c>
      <c r="H75" s="104">
        <f t="shared" si="25"/>
        <v>0</v>
      </c>
      <c r="I75" s="104">
        <f t="shared" si="26"/>
        <v>0</v>
      </c>
      <c r="J75" s="104">
        <f t="shared" si="27"/>
        <v>0</v>
      </c>
      <c r="K75" s="97"/>
      <c r="L75" s="85"/>
      <c r="M75" s="85"/>
      <c r="N75" s="85"/>
    </row>
    <row r="76" spans="1:14" ht="15" hidden="1">
      <c r="A76" s="54"/>
      <c r="B76" s="83"/>
      <c r="C76" s="148">
        <f t="shared" si="22"/>
        <v>0</v>
      </c>
      <c r="D76" s="140">
        <f t="shared" si="28"/>
        <v>0</v>
      </c>
      <c r="E76" s="104">
        <f t="shared" si="23"/>
        <v>0</v>
      </c>
      <c r="F76" s="104">
        <f t="shared" si="24"/>
        <v>0</v>
      </c>
      <c r="G76" s="104">
        <f t="shared" si="29"/>
        <v>0</v>
      </c>
      <c r="H76" s="104">
        <f t="shared" si="25"/>
        <v>0</v>
      </c>
      <c r="I76" s="104">
        <f t="shared" si="26"/>
        <v>0</v>
      </c>
      <c r="J76" s="104">
        <f t="shared" si="27"/>
        <v>0</v>
      </c>
      <c r="K76" s="97"/>
      <c r="L76" s="85"/>
      <c r="M76" s="85"/>
      <c r="N76" s="85"/>
    </row>
    <row r="77" spans="1:14" ht="15" hidden="1">
      <c r="A77" s="54"/>
      <c r="B77" s="83"/>
      <c r="C77" s="148">
        <f t="shared" si="22"/>
        <v>0</v>
      </c>
      <c r="D77" s="140">
        <f t="shared" si="28"/>
        <v>0</v>
      </c>
      <c r="E77" s="104">
        <f t="shared" si="23"/>
        <v>0</v>
      </c>
      <c r="F77" s="104">
        <f t="shared" si="24"/>
        <v>0</v>
      </c>
      <c r="G77" s="104">
        <f t="shared" si="29"/>
        <v>0</v>
      </c>
      <c r="H77" s="104">
        <f t="shared" si="25"/>
        <v>0</v>
      </c>
      <c r="I77" s="104">
        <f t="shared" si="26"/>
        <v>0</v>
      </c>
      <c r="J77" s="104">
        <f t="shared" si="27"/>
        <v>0</v>
      </c>
      <c r="K77" s="97"/>
      <c r="L77" s="85"/>
      <c r="M77" s="85"/>
      <c r="N77" s="85"/>
    </row>
    <row r="78" spans="1:14" ht="15" hidden="1">
      <c r="A78" s="54"/>
      <c r="B78" s="83"/>
      <c r="C78" s="148">
        <f t="shared" si="22"/>
        <v>0</v>
      </c>
      <c r="D78" s="140">
        <f t="shared" si="28"/>
        <v>0</v>
      </c>
      <c r="E78" s="104">
        <f t="shared" si="23"/>
        <v>0</v>
      </c>
      <c r="F78" s="104">
        <f t="shared" si="24"/>
        <v>0</v>
      </c>
      <c r="G78" s="104">
        <f t="shared" si="29"/>
        <v>0</v>
      </c>
      <c r="H78" s="104">
        <f t="shared" si="25"/>
        <v>0</v>
      </c>
      <c r="I78" s="104">
        <f t="shared" si="26"/>
        <v>0</v>
      </c>
      <c r="J78" s="104">
        <f t="shared" si="27"/>
        <v>0</v>
      </c>
      <c r="K78" s="97"/>
      <c r="L78" s="85"/>
      <c r="M78" s="85"/>
      <c r="N78" s="85"/>
    </row>
    <row r="79" spans="1:14" ht="15" hidden="1">
      <c r="A79" s="54"/>
      <c r="B79" s="83"/>
      <c r="C79" s="148">
        <f t="shared" si="22"/>
        <v>0</v>
      </c>
      <c r="D79" s="140">
        <f t="shared" si="28"/>
        <v>0</v>
      </c>
      <c r="E79" s="104">
        <f t="shared" si="23"/>
        <v>0</v>
      </c>
      <c r="F79" s="104">
        <f t="shared" si="24"/>
        <v>0</v>
      </c>
      <c r="G79" s="104">
        <f t="shared" si="29"/>
        <v>0</v>
      </c>
      <c r="H79" s="104">
        <f t="shared" si="25"/>
        <v>0</v>
      </c>
      <c r="I79" s="104">
        <f t="shared" si="26"/>
        <v>0</v>
      </c>
      <c r="J79" s="104">
        <f t="shared" si="27"/>
        <v>0</v>
      </c>
      <c r="K79" s="97"/>
      <c r="L79" s="85"/>
      <c r="M79" s="85"/>
      <c r="N79" s="85"/>
    </row>
    <row r="80" spans="1:14" ht="15" hidden="1">
      <c r="A80" s="54"/>
      <c r="B80" s="83"/>
      <c r="C80" s="148">
        <f t="shared" si="22"/>
        <v>0</v>
      </c>
      <c r="D80" s="140">
        <f t="shared" si="28"/>
        <v>0</v>
      </c>
      <c r="E80" s="104">
        <f t="shared" si="23"/>
        <v>0</v>
      </c>
      <c r="F80" s="104">
        <f t="shared" si="24"/>
        <v>0</v>
      </c>
      <c r="G80" s="104">
        <f t="shared" si="29"/>
        <v>0</v>
      </c>
      <c r="H80" s="104">
        <f t="shared" si="25"/>
        <v>0</v>
      </c>
      <c r="I80" s="104">
        <f t="shared" si="26"/>
        <v>0</v>
      </c>
      <c r="J80" s="104">
        <f t="shared" si="27"/>
        <v>0</v>
      </c>
      <c r="K80" s="97"/>
      <c r="L80" s="85"/>
      <c r="M80" s="85"/>
      <c r="N80" s="85"/>
    </row>
    <row r="81" spans="1:24" ht="15" hidden="1">
      <c r="A81" s="54"/>
      <c r="B81" s="83"/>
      <c r="C81" s="148">
        <f t="shared" si="22"/>
        <v>0</v>
      </c>
      <c r="D81" s="140">
        <f t="shared" si="28"/>
        <v>0</v>
      </c>
      <c r="E81" s="104">
        <f t="shared" si="23"/>
        <v>0</v>
      </c>
      <c r="F81" s="104">
        <f t="shared" si="24"/>
        <v>0</v>
      </c>
      <c r="G81" s="104">
        <f t="shared" si="29"/>
        <v>0</v>
      </c>
      <c r="H81" s="104">
        <f t="shared" si="25"/>
        <v>0</v>
      </c>
      <c r="I81" s="104">
        <f t="shared" si="26"/>
        <v>0</v>
      </c>
      <c r="J81" s="104">
        <f t="shared" si="27"/>
        <v>0</v>
      </c>
      <c r="K81" s="97"/>
      <c r="L81" s="85"/>
      <c r="M81" s="85"/>
      <c r="N81" s="85"/>
    </row>
    <row r="82" spans="1:24" ht="15" hidden="1">
      <c r="A82" s="54"/>
      <c r="B82" s="83"/>
      <c r="C82" s="148">
        <f t="shared" si="22"/>
        <v>0</v>
      </c>
      <c r="D82" s="140">
        <f t="shared" si="28"/>
        <v>0</v>
      </c>
      <c r="E82" s="104">
        <f t="shared" si="23"/>
        <v>0</v>
      </c>
      <c r="F82" s="104">
        <f t="shared" si="24"/>
        <v>0</v>
      </c>
      <c r="G82" s="104">
        <f t="shared" si="29"/>
        <v>0</v>
      </c>
      <c r="H82" s="104">
        <f t="shared" si="25"/>
        <v>0</v>
      </c>
      <c r="I82" s="104">
        <f t="shared" si="26"/>
        <v>0</v>
      </c>
      <c r="J82" s="104">
        <f t="shared" si="27"/>
        <v>0</v>
      </c>
      <c r="K82" s="97"/>
      <c r="L82" s="85"/>
      <c r="M82" s="85"/>
      <c r="N82" s="85"/>
    </row>
    <row r="83" spans="1:24" ht="15" hidden="1">
      <c r="A83" s="54"/>
      <c r="B83" s="83"/>
      <c r="C83" s="148">
        <f t="shared" si="22"/>
        <v>0</v>
      </c>
      <c r="D83" s="140">
        <f t="shared" si="28"/>
        <v>0</v>
      </c>
      <c r="E83" s="104">
        <f t="shared" si="23"/>
        <v>0</v>
      </c>
      <c r="F83" s="104">
        <f t="shared" si="24"/>
        <v>0</v>
      </c>
      <c r="G83" s="104">
        <f t="shared" si="29"/>
        <v>0</v>
      </c>
      <c r="H83" s="104">
        <f t="shared" si="25"/>
        <v>0</v>
      </c>
      <c r="I83" s="104">
        <f t="shared" si="26"/>
        <v>0</v>
      </c>
      <c r="J83" s="104">
        <f t="shared" si="27"/>
        <v>0</v>
      </c>
      <c r="K83" s="97"/>
      <c r="L83" s="85"/>
      <c r="M83" s="85"/>
      <c r="N83" s="85"/>
    </row>
    <row r="84" spans="1:24" ht="15" hidden="1">
      <c r="A84" s="49"/>
      <c r="B84" s="83"/>
      <c r="C84" s="148">
        <f t="shared" si="22"/>
        <v>0</v>
      </c>
      <c r="D84" s="140">
        <f t="shared" si="28"/>
        <v>0</v>
      </c>
      <c r="E84" s="104">
        <f t="shared" si="23"/>
        <v>0</v>
      </c>
      <c r="F84" s="104">
        <f t="shared" si="24"/>
        <v>0</v>
      </c>
      <c r="G84" s="104">
        <f t="shared" si="29"/>
        <v>0</v>
      </c>
      <c r="H84" s="104">
        <f t="shared" si="25"/>
        <v>0</v>
      </c>
      <c r="I84" s="104">
        <f t="shared" si="26"/>
        <v>0</v>
      </c>
      <c r="J84" s="104">
        <f t="shared" si="27"/>
        <v>0</v>
      </c>
      <c r="K84" s="97"/>
      <c r="L84" s="85"/>
      <c r="M84" s="85"/>
      <c r="N84" s="85"/>
    </row>
    <row r="85" spans="1:24">
      <c r="K85" s="97"/>
    </row>
    <row r="86" spans="1:24">
      <c r="K86" s="97"/>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10</v>
      </c>
      <c r="C92" s="122"/>
      <c r="D92" s="95"/>
      <c r="E92" s="96"/>
      <c r="F92" s="97">
        <f>COUNTA(F93:F136)</f>
        <v>9</v>
      </c>
      <c r="H92" s="95"/>
      <c r="I92" s="96"/>
      <c r="J92" s="97">
        <f>COUNTA(J93:J136)</f>
        <v>21</v>
      </c>
      <c r="L92" s="95"/>
      <c r="M92" s="96"/>
      <c r="N92" s="97">
        <f>COUNTA(N93:N136)</f>
        <v>8</v>
      </c>
      <c r="O92" s="122"/>
      <c r="P92" s="128"/>
      <c r="Q92" s="127"/>
      <c r="R92" s="90">
        <f>COUNTA(R93:R136)</f>
        <v>11</v>
      </c>
      <c r="S92" s="122"/>
      <c r="T92" s="128"/>
      <c r="U92" s="127"/>
      <c r="V92" s="90">
        <f>COUNTA(V93:V136)</f>
        <v>0</v>
      </c>
      <c r="W92" s="122"/>
      <c r="X92" s="128"/>
    </row>
    <row r="93" spans="1:24">
      <c r="A93" s="88">
        <v>1</v>
      </c>
      <c r="B93" s="85" t="s">
        <v>1046</v>
      </c>
      <c r="C93" s="85">
        <f>VLOOKUP(B92,'POINTS SCORE'!$B$8:$AK$37,2,FALSE)</f>
        <v>38</v>
      </c>
      <c r="D93" s="94">
        <f>VLOOKUP(B92,'POINTS SCORE'!$B$37:$AK$78,2,FALSE)</f>
        <v>40</v>
      </c>
      <c r="E93" s="96">
        <v>1</v>
      </c>
      <c r="F93" s="85" t="s">
        <v>1046</v>
      </c>
      <c r="G93" s="94">
        <f>VLOOKUP(F92,'POINTS SCORE'!$B$8:$AK$37,2,FALSE)</f>
        <v>38</v>
      </c>
      <c r="H93" s="94">
        <f>VLOOKUP(F92,'POINTS SCORE'!$B$37:$AK$78,2,FALSE)</f>
        <v>40</v>
      </c>
      <c r="I93" s="96">
        <v>1</v>
      </c>
      <c r="J93" s="85" t="s">
        <v>1046</v>
      </c>
      <c r="K93" s="94">
        <f>VLOOKUP(J92,'POINTS SCORE'!$B$8:$AK$37,2,FALSE)</f>
        <v>40</v>
      </c>
      <c r="L93" s="94">
        <f>VLOOKUP(J92,'POINTS SCORE'!$B$37:$AK$78,2,FALSE)</f>
        <v>40</v>
      </c>
      <c r="M93" s="96">
        <v>1</v>
      </c>
      <c r="N93" s="85" t="s">
        <v>1046</v>
      </c>
      <c r="O93" s="94">
        <f>VLOOKUP(N92,'POINTS SCORE'!$B$8:$AK$37,2,FALSE)</f>
        <v>37</v>
      </c>
      <c r="P93" s="94">
        <f>VLOOKUP(N92,'POINTS SCORE'!$B$37:$AK$78,2,FALSE)</f>
        <v>40</v>
      </c>
      <c r="Q93" s="88">
        <v>1</v>
      </c>
      <c r="R93" s="85" t="s">
        <v>1049</v>
      </c>
      <c r="S93" s="94">
        <f>VLOOKUP(R92,'POINTS SCORE'!$B$8:$AK$39,2,FALSE)</f>
        <v>39</v>
      </c>
      <c r="T93" s="94">
        <f>VLOOKUP(R92,'POINTS SCORE'!$B$37:$AK$78,2,FALSE)</f>
        <v>40</v>
      </c>
      <c r="U93" s="88">
        <v>1</v>
      </c>
      <c r="W93" s="85" t="e">
        <f>VLOOKUP(V92,'POINTS SCORE'!$B$8:$AK$37,2,FALSE)</f>
        <v>#N/A</v>
      </c>
      <c r="X93" s="89" t="e">
        <f>VLOOKUP(V92,'POINTS SCORE'!$B$37:$AK$78,2,FALSE)</f>
        <v>#N/A</v>
      </c>
    </row>
    <row r="94" spans="1:24">
      <c r="A94" s="88">
        <v>2</v>
      </c>
      <c r="B94" s="85" t="s">
        <v>1047</v>
      </c>
      <c r="C94" s="85">
        <f>VLOOKUP(B92,'POINTS SCORE'!$B$8:$AK$37,3,FALSE)</f>
        <v>34</v>
      </c>
      <c r="D94" s="94">
        <f>VLOOKUP(B92,'POINTS SCORE'!$B$37:$AK$78,3,FALSE)</f>
        <v>39</v>
      </c>
      <c r="E94" s="96">
        <v>2</v>
      </c>
      <c r="F94" s="85" t="s">
        <v>1052</v>
      </c>
      <c r="G94" s="94">
        <f>VLOOKUP(F92,'POINTS SCORE'!$B$8:$AK$37,3,FALSE)</f>
        <v>33</v>
      </c>
      <c r="H94" s="94">
        <f>VLOOKUP(F92,'POINTS SCORE'!$B$37:$AK$78,3,FALSE)</f>
        <v>39</v>
      </c>
      <c r="I94" s="96">
        <v>2</v>
      </c>
      <c r="J94" s="85" t="s">
        <v>1052</v>
      </c>
      <c r="K94" s="94">
        <f>VLOOKUP(J92,'POINTS SCORE'!$B$8:$AK$37,3,FALSE)</f>
        <v>38</v>
      </c>
      <c r="L94" s="94">
        <f>VLOOKUP(J92,'POINTS SCORE'!$B$37:$AK$78,3,FALSE)</f>
        <v>39</v>
      </c>
      <c r="M94" s="96">
        <v>2</v>
      </c>
      <c r="N94" s="85" t="s">
        <v>1052</v>
      </c>
      <c r="O94" s="94">
        <f>VLOOKUP(N92,'POINTS SCORE'!$B$8:$AK$37,3,FALSE)</f>
        <v>32</v>
      </c>
      <c r="P94" s="94">
        <f>VLOOKUP(N92,'POINTS SCORE'!$B$37:$AK$78,3,FALSE)</f>
        <v>39</v>
      </c>
      <c r="Q94" s="88">
        <v>2</v>
      </c>
      <c r="R94" s="85" t="s">
        <v>1046</v>
      </c>
      <c r="S94" s="94">
        <f>VLOOKUP(R92,'POINTS SCORE'!$B$8:$AK$39,3,FALSE)</f>
        <v>35</v>
      </c>
      <c r="T94" s="94">
        <f>VLOOKUP(R92,'POINTS SCORE'!$B$37:$AK$78,3,FALSE)</f>
        <v>39</v>
      </c>
      <c r="U94" s="88">
        <v>2</v>
      </c>
      <c r="W94" s="85" t="e">
        <f>VLOOKUP(V92,'POINTS SCORE'!$B$8:$AK$37,3,FALSE)</f>
        <v>#N/A</v>
      </c>
      <c r="X94" s="89" t="e">
        <f>VLOOKUP(V92,'POINTS SCORE'!$B$37:$AK$78,3,FALSE)</f>
        <v>#N/A</v>
      </c>
    </row>
    <row r="95" spans="1:24">
      <c r="A95" s="88">
        <v>3</v>
      </c>
      <c r="B95" s="85" t="s">
        <v>1048</v>
      </c>
      <c r="C95" s="94">
        <v>0</v>
      </c>
      <c r="D95" s="94">
        <v>0</v>
      </c>
      <c r="E95" s="96">
        <v>3</v>
      </c>
      <c r="F95" s="85" t="s">
        <v>1088</v>
      </c>
      <c r="G95" s="94">
        <f>VLOOKUP(F92,'POINTS SCORE'!$B$8:$AK$37,4,FALSE)</f>
        <v>27</v>
      </c>
      <c r="H95" s="94">
        <f>VLOOKUP(F92,'POINTS SCORE'!$B$37:$AK$78,4,FALSE)</f>
        <v>38</v>
      </c>
      <c r="I95" s="96">
        <v>3</v>
      </c>
      <c r="J95" s="85" t="s">
        <v>1169</v>
      </c>
      <c r="K95" s="94">
        <v>0</v>
      </c>
      <c r="L95" s="94">
        <v>0</v>
      </c>
      <c r="M95" s="96">
        <v>3</v>
      </c>
      <c r="N95" s="85" t="s">
        <v>1170</v>
      </c>
      <c r="O95" s="94">
        <v>0</v>
      </c>
      <c r="P95" s="94">
        <v>0</v>
      </c>
      <c r="Q95" s="88">
        <v>3</v>
      </c>
      <c r="R95" s="85" t="s">
        <v>1048</v>
      </c>
      <c r="S95" s="94">
        <v>0</v>
      </c>
      <c r="T95" s="94">
        <v>0</v>
      </c>
      <c r="U95" s="88">
        <v>3</v>
      </c>
      <c r="W95" s="85">
        <v>0</v>
      </c>
      <c r="X95" s="89">
        <v>0</v>
      </c>
    </row>
    <row r="96" spans="1:24">
      <c r="A96" s="88">
        <v>4</v>
      </c>
      <c r="B96" s="85" t="s">
        <v>1049</v>
      </c>
      <c r="C96" s="94">
        <f>VLOOKUP(B92,'POINTS SCORE'!$B$8:$AK$37,5,FALSE)</f>
        <v>24</v>
      </c>
      <c r="D96" s="94">
        <f>VLOOKUP(B92,'POINTS SCORE'!$B$37:$AK$78,5,FALSE)</f>
        <v>37</v>
      </c>
      <c r="E96" s="96">
        <v>4</v>
      </c>
      <c r="F96" s="85" t="s">
        <v>1053</v>
      </c>
      <c r="G96" s="94">
        <f>VLOOKUP(F92,'POINTS SCORE'!$B$8:$AK$37,5,FALSE)</f>
        <v>23</v>
      </c>
      <c r="H96" s="94">
        <f>VLOOKUP(F92,'POINTS SCORE'!$B$37:$AK$78,5,FALSE)</f>
        <v>37</v>
      </c>
      <c r="I96" s="96">
        <v>4</v>
      </c>
      <c r="J96" s="85" t="s">
        <v>1170</v>
      </c>
      <c r="K96" s="94">
        <f>VLOOKUP(J92,'POINTS SCORE'!$B$8:$AK$37,5,FALSE)</f>
        <v>34</v>
      </c>
      <c r="L96" s="94">
        <f>VLOOKUP(J92,'POINTS SCORE'!$B$37:$AK$78,5,FALSE)</f>
        <v>37</v>
      </c>
      <c r="M96" s="96">
        <v>4</v>
      </c>
      <c r="N96" s="85" t="s">
        <v>1178</v>
      </c>
      <c r="O96" s="94">
        <f>VLOOKUP(N92,'POINTS SCORE'!$B$8:$AK$37,5,FALSE)</f>
        <v>22</v>
      </c>
      <c r="P96" s="94">
        <f>VLOOKUP(N92,'POINTS SCORE'!$B$37:$AK$78,5,FALSE)</f>
        <v>37</v>
      </c>
      <c r="Q96" s="88">
        <v>4</v>
      </c>
      <c r="R96" s="85" t="s">
        <v>1052</v>
      </c>
      <c r="S96" s="94">
        <f>VLOOKUP(R92,'POINTS SCORE'!$B$8:$AK$39,5,FALSE)</f>
        <v>25</v>
      </c>
      <c r="T96" s="94">
        <f>VLOOKUP(R92,'POINTS SCORE'!$B$37:$AK$78,5,FALSE)</f>
        <v>37</v>
      </c>
      <c r="U96" s="88">
        <v>4</v>
      </c>
      <c r="W96" s="85">
        <v>0</v>
      </c>
      <c r="X96" s="89">
        <v>0</v>
      </c>
    </row>
    <row r="97" spans="1:24">
      <c r="A97" s="88">
        <v>5</v>
      </c>
      <c r="B97" s="85" t="s">
        <v>1050</v>
      </c>
      <c r="C97" s="85">
        <v>0</v>
      </c>
      <c r="D97" s="94">
        <v>0</v>
      </c>
      <c r="E97" s="96">
        <v>5</v>
      </c>
      <c r="F97" s="85" t="s">
        <v>1049</v>
      </c>
      <c r="G97" s="94">
        <f>VLOOKUP(F92,'POINTS SCORE'!$B$8:$AK$37,6,FALSE)</f>
        <v>20</v>
      </c>
      <c r="H97" s="94">
        <f>VLOOKUP(F92,'POINTS SCORE'!$B$37:$AK$78,6,FALSE)</f>
        <v>36</v>
      </c>
      <c r="I97" s="96">
        <v>5</v>
      </c>
      <c r="J97" s="85" t="s">
        <v>1171</v>
      </c>
      <c r="K97" s="94">
        <v>0</v>
      </c>
      <c r="L97" s="94">
        <v>0</v>
      </c>
      <c r="M97" s="96">
        <v>5</v>
      </c>
      <c r="N97" s="85" t="s">
        <v>1049</v>
      </c>
      <c r="O97" s="94">
        <f>VLOOKUP(N92,'POINTS SCORE'!$B$8:$AK$37,6,FALSE)</f>
        <v>19</v>
      </c>
      <c r="P97" s="94">
        <f>VLOOKUP(N92,'POINTS SCORE'!$B$37:$AK$78,6,FALSE)</f>
        <v>36</v>
      </c>
      <c r="Q97" s="88">
        <v>5</v>
      </c>
      <c r="R97" s="85" t="s">
        <v>1053</v>
      </c>
      <c r="S97" s="94">
        <f>VLOOKUP(R92,'POINTS SCORE'!$B$8:$AK$39,6,FALSE)</f>
        <v>22</v>
      </c>
      <c r="T97" s="94">
        <f>VLOOKUP(R92,'POINTS SCORE'!$B$37:$AK$78,6,FALSE)</f>
        <v>36</v>
      </c>
      <c r="U97" s="88">
        <v>5</v>
      </c>
      <c r="W97" s="85" t="e">
        <f>VLOOKUP(V92,'POINTS SCORE'!$B$8:$AK$37,6,FALSE)</f>
        <v>#N/A</v>
      </c>
      <c r="X97" s="89" t="e">
        <f>VLOOKUP(V92,'POINTS SCORE'!$B$37:$AK$78,6,FALSE)</f>
        <v>#N/A</v>
      </c>
    </row>
    <row r="98" spans="1:24">
      <c r="A98" s="88">
        <v>6</v>
      </c>
      <c r="B98" s="85" t="s">
        <v>1051</v>
      </c>
      <c r="C98" s="94">
        <f>VLOOKUP(B92,'POINTS SCORE'!$B$8:$AK$37,7,FALSE)</f>
        <v>19</v>
      </c>
      <c r="D98" s="94">
        <f>VLOOKUP(B92,'POINTS SCORE'!$B$37:$AK$78,7,FALSE)</f>
        <v>35</v>
      </c>
      <c r="E98" s="96">
        <v>6</v>
      </c>
      <c r="F98" s="85" t="s">
        <v>1048</v>
      </c>
      <c r="G98" s="94">
        <v>0</v>
      </c>
      <c r="H98" s="94">
        <v>0</v>
      </c>
      <c r="I98" s="96">
        <v>6</v>
      </c>
      <c r="J98" s="85" t="s">
        <v>1172</v>
      </c>
      <c r="K98" s="94">
        <v>0</v>
      </c>
      <c r="L98" s="94">
        <v>0</v>
      </c>
      <c r="M98" s="96">
        <v>6</v>
      </c>
      <c r="N98" s="85" t="s">
        <v>1051</v>
      </c>
      <c r="O98" s="94">
        <f>VLOOKUP(N92,'POINTS SCORE'!$B$8:$AK$37,7,FALSE)</f>
        <v>17</v>
      </c>
      <c r="P98" s="94">
        <f>VLOOKUP(N92,'POINTS SCORE'!$B$37:$AK$78,7,FALSE)</f>
        <v>35</v>
      </c>
      <c r="Q98" s="88">
        <v>6</v>
      </c>
      <c r="R98" s="85" t="s">
        <v>1051</v>
      </c>
      <c r="S98" s="94">
        <f>VLOOKUP(R92,'POINTS SCORE'!$B$8:$AK$37,7,FALSE)</f>
        <v>20</v>
      </c>
      <c r="T98" s="94">
        <f>VLOOKUP(R92,'POINTS SCORE'!$B$37:$AK$78,7,FALSE)</f>
        <v>35</v>
      </c>
      <c r="U98" s="88">
        <v>6</v>
      </c>
      <c r="W98" s="85" t="e">
        <f>VLOOKUP(V92,'POINTS SCORE'!$B$8:$AK$37,7,FALSE)</f>
        <v>#N/A</v>
      </c>
      <c r="X98" s="89" t="e">
        <f>VLOOKUP(V92,'POINTS SCORE'!$B$37:$AK$78,7,FALSE)</f>
        <v>#N/A</v>
      </c>
    </row>
    <row r="99" spans="1:24">
      <c r="A99" s="88">
        <v>7</v>
      </c>
      <c r="B99" s="99"/>
      <c r="C99" s="85">
        <f>VLOOKUP(B92,'POINTS SCORE'!$B$8:$AK$37,8,FALSE)</f>
        <v>18</v>
      </c>
      <c r="D99" s="94">
        <f>VLOOKUP(B92,'POINTS SCORE'!$B$37:$AK$78,8,FALSE)</f>
        <v>34</v>
      </c>
      <c r="E99" s="96">
        <v>7</v>
      </c>
      <c r="F99" s="85" t="s">
        <v>1051</v>
      </c>
      <c r="G99" s="94">
        <f>VLOOKUP(F92,'POINTS SCORE'!$B$8:$AK$37,8,FALSE)</f>
        <v>17</v>
      </c>
      <c r="H99" s="94">
        <f>VLOOKUP(F92,'POINTS SCORE'!$B$37:$AK$78,8,FALSE)</f>
        <v>34</v>
      </c>
      <c r="I99" s="96">
        <v>7</v>
      </c>
      <c r="J99" s="85" t="s">
        <v>1048</v>
      </c>
      <c r="K99" s="94">
        <v>0</v>
      </c>
      <c r="L99" s="94">
        <v>0</v>
      </c>
      <c r="M99" s="96">
        <v>7</v>
      </c>
      <c r="N99" s="85" t="s">
        <v>1089</v>
      </c>
      <c r="O99" s="94">
        <f>VLOOKUP(N92,'POINTS SCORE'!$B$8:$AK$37,8,FALSE)</f>
        <v>16</v>
      </c>
      <c r="P99" s="94">
        <f>VLOOKUP(N92,'POINTS SCORE'!$B$37:$AK$78,8,FALSE)</f>
        <v>34</v>
      </c>
      <c r="Q99" s="88">
        <v>7</v>
      </c>
      <c r="R99" s="85" t="s">
        <v>1273</v>
      </c>
      <c r="S99" s="94">
        <v>0</v>
      </c>
      <c r="T99" s="94">
        <v>0</v>
      </c>
      <c r="U99" s="88">
        <v>7</v>
      </c>
      <c r="W99" s="85" t="e">
        <f>VLOOKUP(V92,'POINTS SCORE'!$B$8:$AK$37,8,FALSE)</f>
        <v>#N/A</v>
      </c>
      <c r="X99" s="89" t="e">
        <f>VLOOKUP(V92,'POINTS SCORE'!$B$37:$AK$78,8,FALSE)</f>
        <v>#N/A</v>
      </c>
    </row>
    <row r="100" spans="1:24">
      <c r="A100" s="88">
        <v>8</v>
      </c>
      <c r="B100" s="99"/>
      <c r="C100" s="85">
        <v>0</v>
      </c>
      <c r="D100" s="94">
        <v>0</v>
      </c>
      <c r="E100" s="96">
        <v>8</v>
      </c>
      <c r="F100" s="85" t="s">
        <v>1054</v>
      </c>
      <c r="G100" s="94">
        <f>VLOOKUP(F92,'POINTS SCORE'!$B$8:$AK$37,9,FALSE)</f>
        <v>16</v>
      </c>
      <c r="H100" s="94">
        <f>VLOOKUP(F92,'POINTS SCORE'!$B$37:$AK$78,9,FALSE)</f>
        <v>33</v>
      </c>
      <c r="I100" s="96">
        <v>8</v>
      </c>
      <c r="J100" s="85" t="s">
        <v>1173</v>
      </c>
      <c r="K100" s="94">
        <f>VLOOKUP(J92,'POINTS SCORE'!$B$8:$AK$37,9,FALSE)</f>
        <v>28</v>
      </c>
      <c r="L100" s="94">
        <f>VLOOKUP(J92,'POINTS SCORE'!$B$37:$AK$78,9,FALSE)</f>
        <v>33</v>
      </c>
      <c r="M100" s="96">
        <v>8</v>
      </c>
      <c r="N100" s="85" t="s">
        <v>1240</v>
      </c>
      <c r="O100" s="85">
        <f>VLOOKUP(N92,'POINTS SCORE'!$B$8:$AK$37,9,FALSE)</f>
        <v>16</v>
      </c>
      <c r="P100" s="85">
        <f>VLOOKUP(N92,'POINTS SCORE'!$B$37:$AK$78,9,FALSE)</f>
        <v>33</v>
      </c>
      <c r="Q100" s="88">
        <v>8</v>
      </c>
      <c r="R100" s="85" t="s">
        <v>1050</v>
      </c>
      <c r="S100" s="94">
        <v>0</v>
      </c>
      <c r="T100" s="94">
        <v>0</v>
      </c>
      <c r="U100" s="88">
        <v>8</v>
      </c>
      <c r="W100" s="85" t="e">
        <f>VLOOKUP(V92,'POINTS SCORE'!$B$8:$AK$37,9,FALSE)</f>
        <v>#N/A</v>
      </c>
      <c r="X100" s="89" t="e">
        <f>VLOOKUP(V92,'POINTS SCORE'!$B$37:$AK$78,9,FALSE)</f>
        <v>#N/A</v>
      </c>
    </row>
    <row r="101" spans="1:24">
      <c r="A101" s="88">
        <v>9</v>
      </c>
      <c r="B101" s="99"/>
      <c r="C101" s="85">
        <f>VLOOKUP(B92,'POINTS SCORE'!$B$8:$AK$37,10,FALSE)</f>
        <v>16</v>
      </c>
      <c r="D101" s="94">
        <f>VLOOKUP(B92,'POINTS SCORE'!$B$37:$AK$78,10,FALSE)</f>
        <v>32</v>
      </c>
      <c r="E101" s="96">
        <v>9</v>
      </c>
      <c r="F101" s="85" t="s">
        <v>1089</v>
      </c>
      <c r="G101" s="85">
        <f>VLOOKUP(F92,'POINTS SCORE'!$B$8:$AK$37,10,FALSE)</f>
        <v>16</v>
      </c>
      <c r="H101" s="94">
        <f>VLOOKUP(F92,'POINTS SCORE'!$B$37:$AK$78,10,FALSE)</f>
        <v>32</v>
      </c>
      <c r="I101" s="96">
        <v>9</v>
      </c>
      <c r="J101" s="85" t="s">
        <v>1016</v>
      </c>
      <c r="K101" s="85">
        <f>VLOOKUP(J92,'POINTS SCORE'!$B$8:$AK$37,10,FALSE)</f>
        <v>27</v>
      </c>
      <c r="L101" s="94">
        <f>VLOOKUP(J92,'POINTS SCORE'!$B$37:$AK$78,10,FALSE)</f>
        <v>32</v>
      </c>
      <c r="M101" s="96">
        <v>9</v>
      </c>
      <c r="N101" s="85"/>
      <c r="O101" s="85">
        <f>VLOOKUP(N92,'POINTS SCORE'!$B$8:$AK$37,10,FALSE)</f>
        <v>0</v>
      </c>
      <c r="P101" s="94">
        <f>VLOOKUP(N92,'POINTS SCORE'!$B$37:$AK$78,10,FALSE)</f>
        <v>0</v>
      </c>
      <c r="Q101" s="88">
        <v>9</v>
      </c>
      <c r="R101" s="85" t="s">
        <v>1177</v>
      </c>
      <c r="S101" s="85">
        <v>0</v>
      </c>
      <c r="T101" s="94">
        <v>0</v>
      </c>
      <c r="U101" s="88">
        <v>9</v>
      </c>
      <c r="W101" s="85" t="e">
        <f>VLOOKUP(V92,'POINTS SCORE'!$B$8:$AK$37,10,FALSE)</f>
        <v>#N/A</v>
      </c>
      <c r="X101" s="89" t="e">
        <f>VLOOKUP(V92,'POINTS SCORE'!$B$37:$AK$78,10,FALSE)</f>
        <v>#N/A</v>
      </c>
    </row>
    <row r="102" spans="1:24">
      <c r="A102" s="88">
        <v>10</v>
      </c>
      <c r="B102" s="99"/>
      <c r="C102" s="85">
        <f>VLOOKUP(B92,'POINTS SCORE'!$B$8:$AK$37,11,FALSE)</f>
        <v>16</v>
      </c>
      <c r="D102" s="94">
        <f>VLOOKUP(B92,'POINTS SCORE'!$B$37:$AK$78,11,FALSE)</f>
        <v>31</v>
      </c>
      <c r="E102" s="96">
        <v>10</v>
      </c>
      <c r="F102" s="85"/>
      <c r="G102" s="94">
        <f>VLOOKUP(F92,'POINTS SCORE'!$B$8:$AK$37,11,FALSE)</f>
        <v>0</v>
      </c>
      <c r="H102" s="94">
        <f>VLOOKUP(F92,'POINTS SCORE'!$B$37:$AK$78,11,FALSE)</f>
        <v>0</v>
      </c>
      <c r="I102" s="96">
        <v>10</v>
      </c>
      <c r="J102" s="85" t="s">
        <v>1088</v>
      </c>
      <c r="K102" s="94">
        <f>VLOOKUP(J92,'POINTS SCORE'!$B$8:$AK$37,11,FALSE)</f>
        <v>26</v>
      </c>
      <c r="L102" s="94">
        <f>VLOOKUP(J92,'POINTS SCORE'!$B$37:$AK$78,11,FALSE)</f>
        <v>31</v>
      </c>
      <c r="M102" s="96">
        <v>10</v>
      </c>
      <c r="N102" s="85"/>
      <c r="O102" s="85">
        <f>VLOOKUP(N92,'POINTS SCORE'!$B$8:$AK$37,11,FALSE)</f>
        <v>0</v>
      </c>
      <c r="P102" s="85">
        <f>VLOOKUP(N92,'POINTS SCORE'!$B$37:$AK$78,11,FALSE)</f>
        <v>0</v>
      </c>
      <c r="Q102" s="88">
        <v>10</v>
      </c>
      <c r="R102" s="85" t="s">
        <v>1175</v>
      </c>
      <c r="S102" s="94">
        <f>VLOOKUP(R92,'POINTS SCORE'!$B$8:$AK$39,11,FALSE)</f>
        <v>16</v>
      </c>
      <c r="T102" s="94">
        <f>VLOOKUP(R92,'POINTS SCORE'!$B$37:$AK$78,11,FALSE)</f>
        <v>31</v>
      </c>
      <c r="U102" s="88">
        <v>10</v>
      </c>
      <c r="W102" s="94" t="e">
        <f>VLOOKUP(V92,'POINTS SCORE'!$B$8:$AK$39,11,FALSE)</f>
        <v>#N/A</v>
      </c>
      <c r="X102" s="95"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t="s">
        <v>1051</v>
      </c>
      <c r="K103" s="94">
        <f>VLOOKUP(J92,'POINTS SCORE'!$B$8:$AK$37,12,FALSE)</f>
        <v>25</v>
      </c>
      <c r="L103" s="94">
        <f>VLOOKUP(J92,'POINTS SCORE'!$B$37:$AK$78,12,FALSE)</f>
        <v>30</v>
      </c>
      <c r="M103" s="96">
        <v>11</v>
      </c>
      <c r="N103" s="85"/>
      <c r="O103" s="85">
        <f>VLOOKUP(N92,'POINTS SCORE'!$B$8:$AK$37,12,FALSE)</f>
        <v>0</v>
      </c>
      <c r="P103" s="85">
        <f>VLOOKUP(N92,'POINTS SCORE'!$B$37:$AK$78,12,FALSE)</f>
        <v>0</v>
      </c>
      <c r="Q103" s="88">
        <v>11</v>
      </c>
      <c r="R103" s="85" t="s">
        <v>1015</v>
      </c>
      <c r="S103" s="94">
        <f>VLOOKUP(R92,'POINTS SCORE'!$B$8:$AK$39,12,FALSE)</f>
        <v>16</v>
      </c>
      <c r="T103" s="94">
        <f>VLOOKUP(R92,'POINTS SCORE'!$B$37:$AK$78,12,FALSE)</f>
        <v>30</v>
      </c>
      <c r="U103" s="88">
        <v>11</v>
      </c>
      <c r="W103" s="85" t="e">
        <f>VLOOKUP(V92,'POINTS SCORE'!$B$8:$AK$37,12,FALSE)</f>
        <v>#N/A</v>
      </c>
      <c r="X103" s="89" t="e">
        <f>VLOOKUP(V92,'POINTS SCORE'!$B$37:$AK$78,12,FALSE)</f>
        <v>#N/A</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t="s">
        <v>1049</v>
      </c>
      <c r="K104" s="94">
        <f>VLOOKUP(J92,'POINTS SCORE'!$B$8:$AK$37,13,FALSE)</f>
        <v>24</v>
      </c>
      <c r="L104" s="94">
        <f>VLOOKUP(J92,'POINTS SCORE'!$B$37:$AK$78,13,FALSE)</f>
        <v>29</v>
      </c>
      <c r="M104" s="96">
        <v>12</v>
      </c>
      <c r="N104" s="85"/>
      <c r="O104" s="85">
        <f>VLOOKUP(N92,'POINTS SCORE'!$B$8:$AK$37,13,FALSE)</f>
        <v>0</v>
      </c>
      <c r="P104" s="85">
        <f>VLOOKUP(N92,'POINTS SCORE'!$B$37:$AK$78,13,FALSE)</f>
        <v>0</v>
      </c>
      <c r="Q104" s="88">
        <v>12</v>
      </c>
      <c r="S104" s="85">
        <f>VLOOKUP(R92,'POINTS SCORE'!$B$8:$AK$39,13,FALSE)</f>
        <v>0</v>
      </c>
      <c r="T104" s="85">
        <f>VLOOKUP(R92,'POINTS SCORE'!$B$37:$AK$78,13,FALSE)</f>
        <v>0</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t="s">
        <v>1174</v>
      </c>
      <c r="K105" s="94">
        <v>0</v>
      </c>
      <c r="L105" s="94">
        <v>0</v>
      </c>
      <c r="M105" s="96">
        <v>13</v>
      </c>
      <c r="N105" s="85"/>
      <c r="O105" s="85">
        <f>VLOOKUP(N92,'POINTS SCORE'!$B$8:$AK$37,14,FALSE)</f>
        <v>0</v>
      </c>
      <c r="P105" s="85">
        <f>VLOOKUP(N92,'POINTS SCORE'!$B$37:$AK$78,14,FALSE)</f>
        <v>0</v>
      </c>
      <c r="Q105" s="88">
        <v>13</v>
      </c>
      <c r="S105" s="94">
        <f>VLOOKUP(R92,'POINTS SCORE'!$B$8:$AK$39,14,FALSE)</f>
        <v>0</v>
      </c>
      <c r="T105" s="94">
        <f>VLOOKUP(R92,'POINTS SCORE'!$B$37:$AK$78,14,FALSE)</f>
        <v>0</v>
      </c>
      <c r="U105" s="88">
        <v>13</v>
      </c>
      <c r="W105" s="85">
        <v>0</v>
      </c>
      <c r="X105" s="89">
        <v>0</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t="s">
        <v>1175</v>
      </c>
      <c r="K106" s="94">
        <f>VLOOKUP(J92,'POINTS SCORE'!$B$8:$AK$37,15,FALSE)</f>
        <v>22</v>
      </c>
      <c r="L106" s="94">
        <f>VLOOKUP(J92,'POINTS SCORE'!$B$37:$AK$78,15,FALSE)</f>
        <v>27</v>
      </c>
      <c r="M106" s="96">
        <v>14</v>
      </c>
      <c r="N106" s="85"/>
      <c r="O106" s="85">
        <f>VLOOKUP(N92,'POINTS SCORE'!$B$8:$AK$37,15,FALSE)</f>
        <v>0</v>
      </c>
      <c r="P106" s="85">
        <f>VLOOKUP(N92,'POINTS SCORE'!$B$37:$AK$78,15,FALSE)</f>
        <v>0</v>
      </c>
      <c r="Q106" s="88">
        <v>14</v>
      </c>
      <c r="S106" s="94">
        <v>0</v>
      </c>
      <c r="T106" s="94">
        <v>0</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t="s">
        <v>1053</v>
      </c>
      <c r="K107" s="94">
        <f>VLOOKUP(J92,'POINTS SCORE'!$B$8:$AK$37,16,FALSE)</f>
        <v>21</v>
      </c>
      <c r="L107" s="94">
        <f>VLOOKUP(J92,'POINTS SCORE'!$B$37:$AK$78,16,FALSE)</f>
        <v>26</v>
      </c>
      <c r="M107" s="96">
        <v>15</v>
      </c>
      <c r="N107" s="85"/>
      <c r="O107" s="85">
        <f>VLOOKUP(N92,'POINTS SCORE'!$B$8:$AK$37,16,FALSE)</f>
        <v>0</v>
      </c>
      <c r="P107" s="85">
        <f>VLOOKUP(N92,'POINTS SCORE'!$B$37:$AK$78,16,FALSE)</f>
        <v>0</v>
      </c>
      <c r="Q107" s="88">
        <v>15</v>
      </c>
      <c r="S107" s="94">
        <f>VLOOKUP(R92,'POINTS SCORE'!$B$8:$AK$39,16,FALSE)</f>
        <v>0</v>
      </c>
      <c r="T107" s="94">
        <f>VLOOKUP(R92,'POINTS SCORE'!$B$37:$AK$78,16,FALSE)</f>
        <v>0</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t="s">
        <v>1089</v>
      </c>
      <c r="K108" s="94">
        <f>VLOOKUP(J92,'POINTS SCORE'!$B$8:$AK$37,17,FALSE)</f>
        <v>20</v>
      </c>
      <c r="L108" s="94">
        <f>VLOOKUP(J92,'POINTS SCORE'!$B$37:$AK$78,17,FALSE)</f>
        <v>25</v>
      </c>
      <c r="M108" s="96">
        <v>16</v>
      </c>
      <c r="N108" s="85"/>
      <c r="O108" s="85">
        <v>0</v>
      </c>
      <c r="P108" s="85">
        <v>0</v>
      </c>
      <c r="Q108" s="88">
        <v>16</v>
      </c>
      <c r="S108" s="94">
        <v>0</v>
      </c>
      <c r="T108" s="94">
        <v>0</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t="s">
        <v>1176</v>
      </c>
      <c r="K109" s="94">
        <v>0</v>
      </c>
      <c r="L109" s="94">
        <v>0</v>
      </c>
      <c r="M109" s="96">
        <v>17</v>
      </c>
      <c r="N109" s="85"/>
      <c r="O109" s="85">
        <f>VLOOKUP(N92,'POINTS SCORE'!$B$8:$AK$37,18,FALSE)</f>
        <v>0</v>
      </c>
      <c r="P109" s="85">
        <f>VLOOKUP(N92,'POINTS SCORE'!$B$37:$AK$78,18,FALSE)</f>
        <v>0</v>
      </c>
      <c r="Q109" s="88">
        <v>17</v>
      </c>
      <c r="S109" s="94">
        <v>0</v>
      </c>
      <c r="T109" s="94">
        <v>0</v>
      </c>
      <c r="U109" s="88">
        <v>17</v>
      </c>
      <c r="W109" s="85">
        <v>0</v>
      </c>
      <c r="X109" s="89">
        <v>0</v>
      </c>
    </row>
    <row r="110" spans="1:24">
      <c r="A110" s="88">
        <v>18</v>
      </c>
      <c r="B110" s="99"/>
      <c r="C110" s="85">
        <v>0</v>
      </c>
      <c r="D110" s="94">
        <v>0</v>
      </c>
      <c r="E110" s="96">
        <v>18</v>
      </c>
      <c r="F110" s="85"/>
      <c r="G110" s="94">
        <f>VLOOKUP(F92,'POINTS SCORE'!$B$8:$AK$37,19,FALSE)</f>
        <v>0</v>
      </c>
      <c r="H110" s="94">
        <f>VLOOKUP(F92,'POINTS SCORE'!$B$37:$AK$78,19,FALSE)</f>
        <v>0</v>
      </c>
      <c r="I110" s="96">
        <v>18</v>
      </c>
      <c r="J110" s="85" t="s">
        <v>1055</v>
      </c>
      <c r="K110" s="94">
        <v>0</v>
      </c>
      <c r="L110" s="94">
        <v>0</v>
      </c>
      <c r="M110" s="96">
        <v>18</v>
      </c>
      <c r="N110" s="85"/>
      <c r="O110" s="85">
        <f>VLOOKUP(N92,'POINTS SCORE'!$B$8:$AK$37,19,FALSE)</f>
        <v>0</v>
      </c>
      <c r="P110" s="85">
        <f>VLOOKUP(N92,'POINTS SCORE'!$B$37:$AK$78,19,FALSE)</f>
        <v>0</v>
      </c>
      <c r="Q110" s="88">
        <v>18</v>
      </c>
      <c r="S110" s="94">
        <f>VLOOKUP(R92,'POINTS SCORE'!$B$8:$AK$39,19,FALSE)</f>
        <v>0</v>
      </c>
      <c r="T110" s="94">
        <f>VLOOKUP(R92,'POINTS SCORE'!$B$37:$AK$78,19,FALSE)</f>
        <v>0</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t="s">
        <v>1015</v>
      </c>
      <c r="K111" s="94">
        <f>VLOOKUP(J92,'POINTS SCORE'!$B$8:$AK$37,20,FALSE)</f>
        <v>17</v>
      </c>
      <c r="L111" s="94">
        <f>VLOOKUP(J92,'POINTS SCORE'!$B$37:$AK$78,20,FALSE)</f>
        <v>22</v>
      </c>
      <c r="M111" s="96">
        <v>19</v>
      </c>
      <c r="N111" s="85"/>
      <c r="O111" s="85">
        <f>VLOOKUP(N92,'POINTS SCORE'!$B$8:$AK$37,20,FALSE)</f>
        <v>0</v>
      </c>
      <c r="P111" s="85">
        <f>VLOOKUP(N92,'POINTS SCORE'!$B$37:$AK$78,20,FALSE)</f>
        <v>0</v>
      </c>
      <c r="Q111" s="88">
        <v>19</v>
      </c>
      <c r="S111" s="94">
        <f>VLOOKUP(R92,'POINTS SCORE'!$B$8:$AK$39,20,FALSE)</f>
        <v>0</v>
      </c>
      <c r="T111" s="94">
        <f>VLOOKUP(R92,'POINTS SCORE'!$B$37:$AK$78,20,FALSE)</f>
        <v>0</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t="s">
        <v>1177</v>
      </c>
      <c r="K112" s="94">
        <v>0</v>
      </c>
      <c r="L112" s="94">
        <v>0</v>
      </c>
      <c r="M112" s="96">
        <v>20</v>
      </c>
      <c r="N112" s="85"/>
      <c r="O112" s="85">
        <f>VLOOKUP(N92,'POINTS SCORE'!$B$8:$AK$37,21,FALSE)</f>
        <v>0</v>
      </c>
      <c r="P112" s="85">
        <f>VLOOKUP(N92,'POINTS SCORE'!$B$37:$AK$78,21,FALSE)</f>
        <v>0</v>
      </c>
      <c r="Q112" s="88">
        <v>20</v>
      </c>
      <c r="S112" s="94">
        <v>0</v>
      </c>
      <c r="T112" s="94">
        <v>0</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t="s">
        <v>1178</v>
      </c>
      <c r="K113" s="94">
        <f>VLOOKUP(J92,'POINTS SCORE'!$B$8:$AK$37,22,FALSE)</f>
        <v>16</v>
      </c>
      <c r="L113" s="94">
        <f>VLOOKUP(J92,'POINTS SCORE'!$B$37:$AK$78,22,FALSE)</f>
        <v>20</v>
      </c>
      <c r="M113" s="96">
        <v>21</v>
      </c>
      <c r="N113" s="85"/>
      <c r="O113" s="85">
        <f>VLOOKUP(N92,'POINTS SCORE'!$B$8:$AK$37,22,FALSE)</f>
        <v>0</v>
      </c>
      <c r="P113" s="85">
        <f>VLOOKUP(N92,'POINTS SCORE'!$B$37:$AK$78,22,FALSE)</f>
        <v>0</v>
      </c>
      <c r="Q113" s="88">
        <v>21</v>
      </c>
      <c r="S113" s="94">
        <f>VLOOKUP(R92,'POINTS SCORE'!$B$8:$AK$39,22,FALSE)</f>
        <v>0</v>
      </c>
      <c r="T113" s="94">
        <f>VLOOKUP(R92,'POINTS SCORE'!$B$37:$AK$78,22,FALSE)</f>
        <v>0</v>
      </c>
      <c r="U113" s="88">
        <v>21</v>
      </c>
      <c r="W113" s="85" t="e">
        <f>VLOOKUP(V92,'POINTS SCORE'!$B$8:$AK$37,22,FALSE)</f>
        <v>#N/A</v>
      </c>
      <c r="X113" s="89" t="e">
        <f>VLOOKUP(V92,'POINTS SCORE'!$B$37:$AK$78,22,FALSE)</f>
        <v>#N/A</v>
      </c>
    </row>
    <row r="114" spans="1:24">
      <c r="A114" s="88">
        <v>22</v>
      </c>
      <c r="B114" s="99"/>
      <c r="C114" s="85">
        <v>0</v>
      </c>
      <c r="D114" s="94">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94">
        <f>VLOOKUP(R92,'POINTS SCORE'!$B$8:$AK$39,23,FALSE)</f>
        <v>0</v>
      </c>
      <c r="T114" s="94">
        <f>VLOOKUP(R92,'POINTS SCORE'!$B$37:$AK$78,23,FALSE)</f>
        <v>0</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94">
        <f>VLOOKUP(R92,'POINTS SCORE'!$B$8:$AK$39,24,FALSE)</f>
        <v>0</v>
      </c>
      <c r="T115" s="94">
        <f>VLOOKUP(R92,'POINTS SCORE'!$B$37:$AK$78,24,FALSE)</f>
        <v>0</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94">
        <f>VLOOKUP(R92,'POINTS SCORE'!$B$8:$AK$39,25,FALSE)</f>
        <v>0</v>
      </c>
      <c r="T116" s="94">
        <f>VLOOKUP(R92,'POINTS SCORE'!$B$37:$AK$78,25,FALSE)</f>
        <v>0</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94">
        <v>0</v>
      </c>
      <c r="T117" s="94">
        <v>0</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94">
        <f>VLOOKUP(R92,'POINTS SCORE'!$B$8:$AK$39,27,FALSE)</f>
        <v>0</v>
      </c>
      <c r="T118" s="94">
        <f>VLOOKUP(R92,'POINTS SCORE'!$B$37:$AK$78,27,FALSE)</f>
        <v>0</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94">
        <f>VLOOKUP(R92,'POINTS SCORE'!$B$8:$AK$39,28,FALSE)</f>
        <v>0</v>
      </c>
      <c r="T119" s="94">
        <f>VLOOKUP(R92,'POINTS SCORE'!$B$37:$AK$78,28,FALSE)</f>
        <v>0</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94">
        <v>0</v>
      </c>
      <c r="T120" s="94">
        <v>0</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94">
        <f>VLOOKUP(R92,'POINTS SCORE'!$B$8:$AK$39,30,FALSE)</f>
        <v>0</v>
      </c>
      <c r="T121" s="94">
        <f>VLOOKUP(R92,'POINTS SCORE'!$B$37:$AK$78,30,FALSE)</f>
        <v>0</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t="s">
        <v>62</v>
      </c>
      <c r="F122" s="85"/>
      <c r="G122" s="94">
        <v>14</v>
      </c>
      <c r="H122" s="94">
        <v>14</v>
      </c>
      <c r="I122" s="96">
        <v>30</v>
      </c>
      <c r="J122" s="85"/>
      <c r="K122" s="85">
        <f>VLOOKUP(J92,'POINTS SCORE'!$B$8:$AK$37,31,FALSE)</f>
        <v>0</v>
      </c>
      <c r="L122" s="94">
        <f>VLOOKUP(J92,'POINTS SCORE'!$B$37:$AK$78,31,FALSE)</f>
        <v>0</v>
      </c>
      <c r="M122" s="96">
        <v>30</v>
      </c>
      <c r="N122" s="85"/>
      <c r="O122" s="85">
        <f>VLOOKUP(N92,'POINTS SCORE'!$B$8:$AK$37,31,FALSE)</f>
        <v>0</v>
      </c>
      <c r="P122" s="85">
        <f>VLOOKUP(N92,'POINTS SCORE'!$B$37:$AK$78,31,FALSE)</f>
        <v>0</v>
      </c>
      <c r="Q122" s="88">
        <v>30</v>
      </c>
      <c r="S122" s="94">
        <f>VLOOKUP(R92,'POINTS SCORE'!$B$8:$AK$39,31,FALSE)</f>
        <v>0</v>
      </c>
      <c r="T122" s="94">
        <f>VLOOKUP(R92,'POINTS SCORE'!$B$37:$AK$78,31,FALSE)</f>
        <v>0</v>
      </c>
      <c r="U122" s="88">
        <v>30</v>
      </c>
      <c r="W122" s="85" t="e">
        <f>VLOOKUP(V92,'POINTS SCORE'!$B$8:$AK$37,31,FALSE)</f>
        <v>#N/A</v>
      </c>
      <c r="X122" s="89" t="e">
        <f>VLOOKUP(V92,'POINTS SCORE'!$B$37:$AK$78,31,FALSE)</f>
        <v>#N/A</v>
      </c>
    </row>
    <row r="123" spans="1:24">
      <c r="A123" s="96" t="s">
        <v>62</v>
      </c>
      <c r="B123" s="85" t="s">
        <v>1052</v>
      </c>
      <c r="C123" s="85">
        <f>VLOOKUP(B92,'POINTS SCORE'!$B$8:$AK$37,34,FALSE)</f>
        <v>14</v>
      </c>
      <c r="D123" s="85">
        <f>VLOOKUP(B92,'POINTS SCORE'!$B$37:$AK$78,34,FALSE)</f>
        <v>14</v>
      </c>
      <c r="E123" s="96" t="s">
        <v>62</v>
      </c>
      <c r="F123" s="85"/>
      <c r="G123" s="85">
        <v>14</v>
      </c>
      <c r="H123" s="85">
        <v>14</v>
      </c>
      <c r="I123" s="96" t="s">
        <v>62</v>
      </c>
      <c r="J123" s="85"/>
      <c r="K123" s="85">
        <v>14</v>
      </c>
      <c r="L123" s="85">
        <v>14</v>
      </c>
      <c r="M123" s="96" t="s">
        <v>62</v>
      </c>
      <c r="N123" s="85"/>
      <c r="O123" s="85">
        <v>14</v>
      </c>
      <c r="P123" s="85">
        <v>14</v>
      </c>
      <c r="Q123" s="88" t="s">
        <v>62</v>
      </c>
      <c r="S123" s="85">
        <f>VLOOKUP(R92,'POINTS SCORE'!$B$8:$AK$39,34,FALSE)</f>
        <v>14</v>
      </c>
      <c r="T123" s="85">
        <f>VLOOKUP(R92,'POINTS SCORE'!$B$37:$AK$78,34,FALSE)</f>
        <v>14</v>
      </c>
      <c r="U123" s="88" t="s">
        <v>62</v>
      </c>
      <c r="W123" s="85" t="e">
        <f>VLOOKUP(V92,'POINTS SCORE'!$B$8:$AK$37,34,FALSE)</f>
        <v>#N/A</v>
      </c>
      <c r="X123" s="89" t="e">
        <f>VLOOKUP(V92,'POINTS SCORE'!$B$37:$AK$78,34,FALSE)</f>
        <v>#N/A</v>
      </c>
    </row>
    <row r="124" spans="1:24">
      <c r="A124" s="96" t="s">
        <v>62</v>
      </c>
      <c r="B124" s="85" t="s">
        <v>1053</v>
      </c>
      <c r="C124" s="85">
        <f>VLOOKUP(B92,'POINTS SCORE'!$B$8:$AK$37,34,FALSE)</f>
        <v>14</v>
      </c>
      <c r="D124" s="85">
        <f>VLOOKUP(B92,'POINTS SCORE'!$B$37:$AK$78,34,FALSE)</f>
        <v>14</v>
      </c>
      <c r="E124" s="96" t="s">
        <v>62</v>
      </c>
      <c r="F124" s="85"/>
      <c r="G124" s="94">
        <v>14</v>
      </c>
      <c r="H124" s="94">
        <v>14</v>
      </c>
      <c r="I124" s="96" t="s">
        <v>62</v>
      </c>
      <c r="J124" s="85"/>
      <c r="K124" s="94">
        <v>14</v>
      </c>
      <c r="L124" s="94">
        <v>14</v>
      </c>
      <c r="M124" s="96" t="s">
        <v>62</v>
      </c>
      <c r="N124" s="85"/>
      <c r="O124" s="94">
        <v>14</v>
      </c>
      <c r="P124" s="94">
        <v>14</v>
      </c>
      <c r="Q124" s="88" t="s">
        <v>62</v>
      </c>
      <c r="S124" s="85">
        <v>0</v>
      </c>
      <c r="T124" s="85">
        <v>0</v>
      </c>
      <c r="U124" s="88" t="s">
        <v>62</v>
      </c>
      <c r="W124" s="85" t="e">
        <f>VLOOKUP(V92,'POINTS SCORE'!$B$8:$AK$37,34,FALSE)</f>
        <v>#N/A</v>
      </c>
      <c r="X124" s="89" t="e">
        <f>VLOOKUP(V92,'POINTS SCORE'!$B$37:$AK$78,34,FALSE)</f>
        <v>#N/A</v>
      </c>
    </row>
    <row r="125" spans="1:24">
      <c r="A125" s="96" t="s">
        <v>62</v>
      </c>
      <c r="B125" s="85" t="s">
        <v>1054</v>
      </c>
      <c r="C125" s="85">
        <f>VLOOKUP(B92,'POINTS SCORE'!$B$8:$AK$37,34,FALSE)</f>
        <v>14</v>
      </c>
      <c r="D125" s="85">
        <f>VLOOKUP(B92,'POINTS SCORE'!$B$37:$AK$78,34,FALSE)</f>
        <v>14</v>
      </c>
      <c r="E125" s="96" t="s">
        <v>62</v>
      </c>
      <c r="F125" s="85"/>
      <c r="G125" s="85">
        <v>0</v>
      </c>
      <c r="H125" s="85">
        <v>0</v>
      </c>
      <c r="I125" s="96" t="s">
        <v>62</v>
      </c>
      <c r="J125" s="85"/>
      <c r="K125" s="85">
        <v>14</v>
      </c>
      <c r="L125" s="85">
        <v>14</v>
      </c>
      <c r="M125" s="96" t="s">
        <v>62</v>
      </c>
      <c r="N125" s="85"/>
      <c r="O125" s="85">
        <v>14</v>
      </c>
      <c r="P125" s="85">
        <v>14</v>
      </c>
      <c r="Q125" s="88" t="s">
        <v>62</v>
      </c>
      <c r="S125" s="85">
        <f>VLOOKUP(R92,'POINTS SCORE'!$B$8:$AK$39,34,FALSE)</f>
        <v>14</v>
      </c>
      <c r="T125" s="85">
        <f>VLOOKUP(R92,'POINTS SCORE'!$B$37:$AK$78,34,FALSE)</f>
        <v>14</v>
      </c>
      <c r="U125" s="88" t="s">
        <v>62</v>
      </c>
      <c r="W125" s="85" t="e">
        <f>VLOOKUP(V92,'POINTS SCORE'!$B$8:$AK$37,34,FALSE)</f>
        <v>#N/A</v>
      </c>
      <c r="X125" s="89" t="e">
        <f>VLOOKUP(V92,'POINTS SCORE'!$B$37:$AK$78,34,FALSE)</f>
        <v>#N/A</v>
      </c>
    </row>
    <row r="126" spans="1:24">
      <c r="A126" s="96" t="s">
        <v>62</v>
      </c>
      <c r="B126" s="85" t="s">
        <v>1055</v>
      </c>
      <c r="C126" s="85">
        <f>VLOOKUP(B92,'POINTS SCORE'!$B$8:$AK$37,34,FALSE)</f>
        <v>14</v>
      </c>
      <c r="D126" s="85">
        <f>VLOOKUP(B92,'POINTS SCORE'!$B$37:$AK$78,34,FALSE)</f>
        <v>14</v>
      </c>
      <c r="E126" s="96" t="s">
        <v>62</v>
      </c>
      <c r="F126" s="85"/>
      <c r="G126" s="94">
        <v>14</v>
      </c>
      <c r="H126" s="94">
        <v>14</v>
      </c>
      <c r="I126" s="96" t="s">
        <v>62</v>
      </c>
      <c r="J126" s="85"/>
      <c r="K126" s="94">
        <v>14</v>
      </c>
      <c r="L126" s="94">
        <v>14</v>
      </c>
      <c r="M126" s="96" t="s">
        <v>62</v>
      </c>
      <c r="N126" s="85"/>
      <c r="O126" s="94">
        <v>14</v>
      </c>
      <c r="P126" s="94">
        <v>14</v>
      </c>
      <c r="Q126" s="88" t="s">
        <v>62</v>
      </c>
      <c r="S126" s="85">
        <f>VLOOKUP(R92,'POINTS SCORE'!$B$8:$AK$39,34,FALSE)</f>
        <v>14</v>
      </c>
      <c r="T126" s="85">
        <f>VLOOKUP(R92,'POINTS SCORE'!$B$37:$AK$78,34,FALSE)</f>
        <v>14</v>
      </c>
      <c r="U126" s="88" t="s">
        <v>62</v>
      </c>
      <c r="W126" s="85" t="e">
        <f>VLOOKUP(V92,'POINTS SCORE'!$B$8:$AK$37,34,FALSE)</f>
        <v>#N/A</v>
      </c>
      <c r="X126" s="89" t="e">
        <f>VLOOKUP(V92,'POINTS SCORE'!$B$37:$AK$78,34,FALSE)</f>
        <v>#N/A</v>
      </c>
    </row>
    <row r="127" spans="1:24">
      <c r="A127" s="96" t="s">
        <v>62</v>
      </c>
      <c r="C127" s="85">
        <f>VLOOKUP(B92,'POINTS SCORE'!$B$8:$AK$37,34,FALSE)</f>
        <v>14</v>
      </c>
      <c r="D127" s="85">
        <f>VLOOKUP(B92,'POINTS SCORE'!$B$37:$AK$78,34,FALSE)</f>
        <v>14</v>
      </c>
      <c r="E127" s="96" t="s">
        <v>62</v>
      </c>
      <c r="F127" s="85"/>
      <c r="G127" s="85">
        <v>14</v>
      </c>
      <c r="H127" s="85">
        <v>14</v>
      </c>
      <c r="I127" s="96" t="s">
        <v>62</v>
      </c>
      <c r="J127" s="85"/>
      <c r="K127" s="85">
        <v>14</v>
      </c>
      <c r="L127" s="85">
        <v>14</v>
      </c>
      <c r="M127" s="96" t="s">
        <v>62</v>
      </c>
      <c r="N127" s="85"/>
      <c r="O127" s="85">
        <v>14</v>
      </c>
      <c r="P127" s="85">
        <v>14</v>
      </c>
      <c r="Q127" s="88" t="s">
        <v>62</v>
      </c>
      <c r="S127" s="85">
        <f>VLOOKUP(R92,'POINTS SCORE'!$B$8:$AK$39,34,FALSE)</f>
        <v>14</v>
      </c>
      <c r="T127" s="85">
        <f>VLOOKUP(R92,'POINTS SCORE'!$B$37:$AK$78,34,FALSE)</f>
        <v>14</v>
      </c>
      <c r="U127" s="88" t="s">
        <v>62</v>
      </c>
      <c r="W127" s="85" t="e">
        <f>VLOOKUP(V92,'POINTS SCORE'!$B$8:$AK$37,34,FALSE)</f>
        <v>#N/A</v>
      </c>
      <c r="X127" s="89" t="e">
        <f>VLOOKUP(V92,'POINTS SCORE'!$B$37:$AK$78,34,FALSE)</f>
        <v>#N/A</v>
      </c>
    </row>
    <row r="128" spans="1:24">
      <c r="A128" s="96" t="s">
        <v>62</v>
      </c>
      <c r="C128" s="85">
        <f>VLOOKUP(B92,'POINTS SCORE'!$B$8:$AK$37,34,FALSE)</f>
        <v>14</v>
      </c>
      <c r="D128" s="85">
        <f>VLOOKUP(B92,'POINTS SCORE'!$B$37:$AK$78,34,FALSE)</f>
        <v>14</v>
      </c>
      <c r="E128" s="96" t="s">
        <v>62</v>
      </c>
      <c r="F128" s="85"/>
      <c r="G128" s="94">
        <v>14</v>
      </c>
      <c r="H128" s="94">
        <v>14</v>
      </c>
      <c r="I128" s="96" t="s">
        <v>62</v>
      </c>
      <c r="J128" s="85"/>
      <c r="K128" s="94">
        <v>14</v>
      </c>
      <c r="L128" s="94">
        <v>14</v>
      </c>
      <c r="M128" s="96" t="s">
        <v>62</v>
      </c>
      <c r="N128" s="85"/>
      <c r="O128" s="94">
        <v>14</v>
      </c>
      <c r="P128" s="94">
        <v>14</v>
      </c>
      <c r="Q128" s="88" t="s">
        <v>62</v>
      </c>
      <c r="S128" s="85">
        <f>VLOOKUP(R92,'POINTS SCORE'!$B$8:$AK$39,34,FALSE)</f>
        <v>14</v>
      </c>
      <c r="T128" s="85">
        <f>VLOOKUP(R92,'POINTS SCORE'!$B$37:$AK$78,34,FALSE)</f>
        <v>14</v>
      </c>
      <c r="U128" s="88" t="s">
        <v>62</v>
      </c>
      <c r="W128" s="85" t="e">
        <f>VLOOKUP(V92,'POINTS SCORE'!$B$8:$AK$37,34,FALSE)</f>
        <v>#N/A</v>
      </c>
      <c r="X128" s="89" t="e">
        <f>VLOOKUP(V92,'POINTS SCORE'!$B$37:$AK$78,34,FALSE)</f>
        <v>#N/A</v>
      </c>
    </row>
    <row r="129" spans="1:24">
      <c r="A129" s="96" t="s">
        <v>63</v>
      </c>
      <c r="C129" s="85">
        <f>VLOOKUP(B92,'POINTS SCORE'!$B$8:$AK$37,34,FALSE)</f>
        <v>14</v>
      </c>
      <c r="D129" s="85">
        <f>VLOOKUP(B92,'POINTS SCORE'!$B$37:$AK$78,34,FALSE)</f>
        <v>14</v>
      </c>
      <c r="E129" s="96" t="s">
        <v>62</v>
      </c>
      <c r="F129" s="85"/>
      <c r="G129" s="85">
        <v>14</v>
      </c>
      <c r="H129" s="85">
        <v>14</v>
      </c>
      <c r="I129" s="96" t="s">
        <v>63</v>
      </c>
      <c r="J129" s="85"/>
      <c r="K129" s="85">
        <v>14</v>
      </c>
      <c r="L129" s="85">
        <v>14</v>
      </c>
      <c r="M129" s="96" t="s">
        <v>63</v>
      </c>
      <c r="N129" s="85"/>
      <c r="O129" s="85">
        <v>14</v>
      </c>
      <c r="P129" s="85">
        <v>14</v>
      </c>
      <c r="Q129" s="88" t="s">
        <v>63</v>
      </c>
      <c r="S129" s="85">
        <f>VLOOKUP(R92,'POINTS SCORE'!$B$8:$AK$39,34,FALSE)</f>
        <v>14</v>
      </c>
      <c r="T129" s="85">
        <f>VLOOKUP(R92,'POINTS SCORE'!$B$37:$AK$78,34,FALSE)</f>
        <v>14</v>
      </c>
      <c r="U129" s="88" t="s">
        <v>63</v>
      </c>
      <c r="W129" s="85" t="e">
        <f>VLOOKUP(V92,'POINTS SCORE'!$B$8:$AK$37,34,FALSE)</f>
        <v>#N/A</v>
      </c>
      <c r="X129" s="89" t="e">
        <f>VLOOKUP(V92,'POINTS SCORE'!$B$37:$AK$78,34,FALSE)</f>
        <v>#N/A</v>
      </c>
    </row>
    <row r="130" spans="1:24">
      <c r="A130" s="96" t="s">
        <v>63</v>
      </c>
      <c r="C130" s="85">
        <f>VLOOKUP(B92,'POINTS SCORE'!$B$8:$AK$37,34,FALSE)</f>
        <v>14</v>
      </c>
      <c r="D130" s="85">
        <f>VLOOKUP(B92,'POINTS SCORE'!$B$37:$AK$78,34,FALSE)</f>
        <v>14</v>
      </c>
      <c r="E130" s="96" t="s">
        <v>62</v>
      </c>
      <c r="F130" s="85"/>
      <c r="G130" s="94">
        <v>14</v>
      </c>
      <c r="H130" s="94">
        <v>14</v>
      </c>
      <c r="I130" s="96" t="s">
        <v>63</v>
      </c>
      <c r="J130" s="85"/>
      <c r="K130" s="94">
        <v>14</v>
      </c>
      <c r="L130" s="94">
        <v>14</v>
      </c>
      <c r="M130" s="96" t="s">
        <v>63</v>
      </c>
      <c r="N130" s="85"/>
      <c r="O130" s="94">
        <v>14</v>
      </c>
      <c r="P130" s="94">
        <v>14</v>
      </c>
      <c r="Q130" s="88" t="s">
        <v>63</v>
      </c>
      <c r="S130" s="85">
        <f>VLOOKUP(R92,'POINTS SCORE'!$B$8:$AK$39,34,FALSE)</f>
        <v>14</v>
      </c>
      <c r="T130" s="85">
        <f>VLOOKUP(R92,'POINTS SCORE'!$B$37:$AK$78,34,FALSE)</f>
        <v>14</v>
      </c>
      <c r="U130" s="88" t="s">
        <v>63</v>
      </c>
      <c r="W130" s="85" t="e">
        <f>VLOOKUP(V92,'POINTS SCORE'!$B$8:$AK$37,34,FALSE)</f>
        <v>#N/A</v>
      </c>
      <c r="X130" s="89" t="e">
        <f>VLOOKUP(V92,'POINTS SCORE'!$B$37:$AK$78,34,FALSE)</f>
        <v>#N/A</v>
      </c>
    </row>
    <row r="131" spans="1:24">
      <c r="A131" s="96" t="s">
        <v>63</v>
      </c>
      <c r="C131" s="85">
        <f>VLOOKUP(B92,'POINTS SCORE'!$B$8:$AK$37,34,FALSE)</f>
        <v>14</v>
      </c>
      <c r="D131" s="85">
        <f>VLOOKUP(B92,'POINTS SCORE'!$B$37:$AK$78,34,FALSE)</f>
        <v>14</v>
      </c>
      <c r="E131" s="96" t="s">
        <v>62</v>
      </c>
      <c r="F131" s="85"/>
      <c r="G131" s="85">
        <v>0</v>
      </c>
      <c r="H131" s="85">
        <v>0</v>
      </c>
      <c r="I131" s="96" t="s">
        <v>63</v>
      </c>
      <c r="J131" s="85"/>
      <c r="K131" s="85">
        <v>14</v>
      </c>
      <c r="L131" s="85">
        <v>14</v>
      </c>
      <c r="M131" s="96" t="s">
        <v>63</v>
      </c>
      <c r="N131" s="85"/>
      <c r="O131" s="85">
        <v>14</v>
      </c>
      <c r="P131" s="85">
        <v>14</v>
      </c>
      <c r="Q131" s="88" t="s">
        <v>63</v>
      </c>
      <c r="S131" s="85">
        <f>VLOOKUP(R92,'POINTS SCORE'!$B$8:$AK$39,34,FALSE)</f>
        <v>14</v>
      </c>
      <c r="T131" s="85">
        <f>VLOOKUP(R92,'POINTS SCORE'!$B$37:$AK$78,34,FALSE)</f>
        <v>14</v>
      </c>
      <c r="U131" s="88" t="s">
        <v>63</v>
      </c>
      <c r="W131" s="85" t="e">
        <f>VLOOKUP(V92,'POINTS SCORE'!$B$8:$AK$37,34,FALSE)</f>
        <v>#N/A</v>
      </c>
      <c r="X131" s="89" t="e">
        <f>VLOOKUP(V92,'POINTS SCORE'!$B$37:$AK$78,34,FALSE)</f>
        <v>#N/A</v>
      </c>
    </row>
    <row r="132" spans="1:24">
      <c r="A132" s="96" t="s">
        <v>64</v>
      </c>
      <c r="C132" s="85">
        <f>VLOOKUP(B92,'POINTS SCORE'!$B$8:$AK$37,36,FALSE)</f>
        <v>0</v>
      </c>
      <c r="D132" s="85">
        <f>VLOOKUP(B92,'POINTS SCORE'!$B$37:$AK$78,36,FALSE)</f>
        <v>0</v>
      </c>
      <c r="E132" s="96" t="s">
        <v>62</v>
      </c>
      <c r="F132" s="85"/>
      <c r="G132" s="94">
        <v>14</v>
      </c>
      <c r="H132" s="94">
        <v>14</v>
      </c>
      <c r="I132" s="96" t="s">
        <v>64</v>
      </c>
      <c r="J132" s="85"/>
      <c r="K132" s="85">
        <f>VLOOKUP(J92,'POINTS SCORE'!$B$8:$AK$37,36,FALSE)</f>
        <v>0</v>
      </c>
      <c r="L132" s="85">
        <f>VLOOKUP(J92,'POINTS SCORE'!$B$37:$AK$78,36,FALSE)</f>
        <v>0</v>
      </c>
      <c r="M132" s="96" t="s">
        <v>64</v>
      </c>
      <c r="N132" s="85"/>
      <c r="O132" s="85">
        <f>VLOOKUP(N92,'POINTS SCORE'!$B$8:$AK$37,36,FALSE)</f>
        <v>0</v>
      </c>
      <c r="P132" s="85">
        <f>VLOOKUP(N92,'POINTS SCORE'!$B$37:$AK$78,36,FALSE)</f>
        <v>0</v>
      </c>
      <c r="Q132" s="88" t="s">
        <v>64</v>
      </c>
      <c r="S132" s="85">
        <v>0</v>
      </c>
      <c r="T132" s="85">
        <v>0</v>
      </c>
      <c r="U132" s="88" t="s">
        <v>64</v>
      </c>
      <c r="W132" s="85">
        <v>0</v>
      </c>
      <c r="X132" s="89">
        <v>0</v>
      </c>
    </row>
    <row r="133" spans="1:24">
      <c r="A133" s="96" t="s">
        <v>64</v>
      </c>
      <c r="C133" s="85">
        <f>VLOOKUP(B92,'POINTS SCORE'!$B$8:$AK$37,36,FALSE)</f>
        <v>0</v>
      </c>
      <c r="D133" s="85">
        <f>VLOOKUP(B92,'POINTS SCORE'!$B$37:$AK$78,36,FALSE)</f>
        <v>0</v>
      </c>
      <c r="E133" s="96" t="s">
        <v>62</v>
      </c>
      <c r="F133" s="85"/>
      <c r="G133" s="85">
        <v>0</v>
      </c>
      <c r="H133" s="85">
        <v>0</v>
      </c>
      <c r="I133" s="96" t="s">
        <v>64</v>
      </c>
      <c r="J133" s="85"/>
      <c r="K133" s="85">
        <f>VLOOKUP(J92,'POINTS SCORE'!$B$8:$AK$37,36,FALSE)</f>
        <v>0</v>
      </c>
      <c r="L133" s="85">
        <f>VLOOKUP(J92,'POINTS SCORE'!$B$37:$AK$78,36,FALSE)</f>
        <v>0</v>
      </c>
      <c r="M133" s="96" t="s">
        <v>64</v>
      </c>
      <c r="N133" s="85"/>
      <c r="O133" s="85">
        <f>VLOOKUP(N92,'POINTS SCORE'!$B$8:$AK$37,36,FALSE)</f>
        <v>0</v>
      </c>
      <c r="P133" s="85">
        <f>VLOOKUP(N92,'POINTS SCORE'!$B$37:$AK$78,36,FALSE)</f>
        <v>0</v>
      </c>
      <c r="Q133" s="88" t="s">
        <v>64</v>
      </c>
      <c r="S133" s="85">
        <v>0</v>
      </c>
      <c r="T133" s="85">
        <v>0</v>
      </c>
      <c r="U133" s="88" t="s">
        <v>64</v>
      </c>
      <c r="W133" s="85">
        <v>0</v>
      </c>
      <c r="X133" s="89">
        <v>0</v>
      </c>
    </row>
    <row r="134" spans="1:24">
      <c r="A134" s="96" t="s">
        <v>64</v>
      </c>
      <c r="C134" s="85">
        <f>VLOOKUP(B92,'POINTS SCORE'!$B$8:$AK$37,36,FALSE)</f>
        <v>0</v>
      </c>
      <c r="D134" s="85">
        <f>VLOOKUP(B92,'POINTS SCORE'!$B$37:$AK$78,36,FALSE)</f>
        <v>0</v>
      </c>
      <c r="E134" s="96" t="s">
        <v>62</v>
      </c>
      <c r="F134" s="85"/>
      <c r="G134" s="94">
        <v>14</v>
      </c>
      <c r="H134" s="94">
        <v>14</v>
      </c>
      <c r="I134" s="96" t="s">
        <v>64</v>
      </c>
      <c r="J134" s="85"/>
      <c r="K134" s="85">
        <f>VLOOKUP(J92,'POINTS SCORE'!$B$8:$AK$37,36,FALSE)</f>
        <v>0</v>
      </c>
      <c r="L134" s="85">
        <f>VLOOKUP(J92,'POINTS SCORE'!$B$37:$AK$78,36,FALSE)</f>
        <v>0</v>
      </c>
      <c r="M134" s="96" t="s">
        <v>64</v>
      </c>
      <c r="N134" s="85"/>
      <c r="O134" s="85">
        <f>VLOOKUP(N92,'POINTS SCORE'!$B$8:$AK$37,36,FALSE)</f>
        <v>0</v>
      </c>
      <c r="P134" s="85">
        <f>VLOOKUP(N92,'POINTS SCORE'!$B$37:$AK$78,36,FALSE)</f>
        <v>0</v>
      </c>
      <c r="Q134" s="88" t="s">
        <v>64</v>
      </c>
      <c r="S134" s="85">
        <v>0</v>
      </c>
      <c r="T134" s="85">
        <v>0</v>
      </c>
      <c r="U134" s="88" t="s">
        <v>64</v>
      </c>
      <c r="W134" s="85">
        <v>0</v>
      </c>
      <c r="X134" s="89">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500-000000000000}">
    <sortState xmlns:xlrd2="http://schemas.microsoft.com/office/spreadsheetml/2017/richdata2" ref="A6:J30">
      <sortCondition descending="1" ref="D5:D84"/>
    </sortState>
  </autoFilter>
  <sortState xmlns:xlrd2="http://schemas.microsoft.com/office/spreadsheetml/2017/richdata2" ref="A6:AN14">
    <sortCondition descending="1" ref="D6:D14"/>
    <sortCondition descending="1" ref="C6:C14"/>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J93:J134 B123:B134</xm:sqref>
        </x14:conditionalFormatting>
        <x14:conditionalFormatting xmlns:xm="http://schemas.microsoft.com/office/excel/2006/main">
          <x14:cfRule type="expression" priority="9" id="{222E75A9-D2B5-48AA-9884-D263E4C7DA14}">
            <xm:f>VLOOKUP(N93,'Member list R4'!$D:$D,1,FALSE)=N93</xm:f>
            <x14:dxf>
              <fill>
                <patternFill>
                  <bgColor rgb="FFFFFF00"/>
                </patternFill>
              </fill>
            </x14:dxf>
          </x14:cfRule>
          <xm:sqref>N93:N134</xm:sqref>
        </x14:conditionalFormatting>
        <x14:conditionalFormatting xmlns:xm="http://schemas.microsoft.com/office/excel/2006/main">
          <x14:cfRule type="expression" priority="6" id="{5826FF5A-061F-4165-895A-E6E0EFDFB548}">
            <xm:f>VLOOKUP(R93,'Member list R5'!$D:$D,1,FALSE)=R93</xm:f>
            <x14:dxf>
              <fill>
                <patternFill>
                  <bgColor rgb="FFFFFF00"/>
                </patternFill>
              </fill>
            </x14:dxf>
          </x14:cfRule>
          <xm:sqref>R93:R134</xm:sqref>
        </x14:conditionalFormatting>
        <x14:conditionalFormatting xmlns:xm="http://schemas.microsoft.com/office/excel/2006/main">
          <x14:cfRule type="expression" priority="5" id="{07AD642B-C41D-43FA-84F9-FDA3A799FD6B}">
            <xm:f>VLOOKUP(V93,'Member list R6'!$D:$D,1,FALSE)=V93</xm:f>
            <x14:dxf>
              <fill>
                <patternFill>
                  <bgColor rgb="FFFFFF00"/>
                </patternFill>
              </fill>
            </x14:dxf>
          </x14:cfRule>
          <xm:sqref>V93:V134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5546875" defaultRowHeight="12.75"/>
  <cols>
    <col min="1" max="1" width="15.5703125" style="85" customWidth="1"/>
    <col min="2" max="2" width="23.140625" style="85" customWidth="1"/>
    <col min="3" max="3" width="19.42578125" style="85" bestFit="1" customWidth="1"/>
    <col min="4" max="4" width="24.85546875" style="94" bestFit="1" customWidth="1"/>
    <col min="5" max="5" width="14.5703125" style="94" customWidth="1"/>
    <col min="6" max="6" width="18" style="94" bestFit="1" customWidth="1"/>
    <col min="7" max="7" width="18.140625" style="94" customWidth="1"/>
    <col min="8" max="8" width="18.85546875" style="94" bestFit="1" customWidth="1"/>
    <col min="9" max="9" width="14.5703125" style="94" customWidth="1"/>
    <col min="10" max="10" width="17.140625" style="94" customWidth="1"/>
    <col min="11" max="11" width="14.5703125" style="94" customWidth="1"/>
    <col min="12" max="13" width="24.140625" style="94" bestFit="1" customWidth="1"/>
    <col min="14" max="14" width="18" style="94" bestFit="1" customWidth="1"/>
    <col min="15" max="15" width="16" style="85" bestFit="1" customWidth="1"/>
    <col min="16" max="16" width="18.85546875" style="85" bestFit="1" customWidth="1"/>
    <col min="17" max="17" width="12.5703125" style="85" customWidth="1"/>
    <col min="18" max="18" width="18" style="85" bestFit="1" customWidth="1"/>
    <col min="19" max="19" width="12.5703125" style="85" customWidth="1"/>
    <col min="20" max="20" width="18.85546875" style="85" bestFit="1" customWidth="1"/>
    <col min="21" max="21" width="12.5703125" style="85" customWidth="1"/>
    <col min="22" max="22" width="15.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7" t="s">
        <v>57</v>
      </c>
      <c r="C2" s="207"/>
      <c r="D2" s="174"/>
      <c r="E2" s="220"/>
      <c r="F2" s="220"/>
      <c r="G2" s="220"/>
      <c r="H2" s="220"/>
      <c r="I2" s="220"/>
      <c r="J2" s="175"/>
      <c r="K2" s="97"/>
      <c r="L2" s="97"/>
      <c r="M2" s="97"/>
      <c r="N2" s="97"/>
    </row>
    <row r="3" spans="1:14" ht="15" customHeight="1"/>
    <row r="4" spans="1:14" ht="15" customHeight="1">
      <c r="A4" s="8"/>
      <c r="C4" s="122"/>
      <c r="H4" s="153"/>
    </row>
    <row r="5" spans="1:14" s="90" customFormat="1" ht="15" customHeight="1">
      <c r="A5" s="154" t="s">
        <v>9</v>
      </c>
      <c r="B5" s="66" t="s">
        <v>8</v>
      </c>
      <c r="C5" s="66" t="s">
        <v>5</v>
      </c>
      <c r="D5" s="93" t="s">
        <v>10</v>
      </c>
      <c r="E5" s="135" t="s">
        <v>65</v>
      </c>
      <c r="F5" s="136" t="s">
        <v>66</v>
      </c>
      <c r="G5" s="149" t="s">
        <v>45</v>
      </c>
      <c r="H5" s="142" t="s">
        <v>67</v>
      </c>
      <c r="I5" s="139" t="s">
        <v>68</v>
      </c>
      <c r="J5" s="179" t="s">
        <v>185</v>
      </c>
      <c r="K5" s="94"/>
    </row>
    <row r="6" spans="1:14" ht="15" customHeight="1">
      <c r="A6" s="119"/>
      <c r="B6" s="145"/>
      <c r="C6" s="148">
        <f t="shared" ref="C6:C15" si="0">SUM(E6:K6)</f>
        <v>0</v>
      </c>
      <c r="D6" s="140">
        <f t="shared" ref="D6:D15" si="1">SUM(E6:K6)-MIN(E6:J6)</f>
        <v>0</v>
      </c>
      <c r="E6" s="104">
        <f t="shared" ref="E6:E15" si="2">IFERROR(VLOOKUP(B6,$B$93:$C$134,2,FALSE),0)</f>
        <v>0</v>
      </c>
      <c r="F6" s="104">
        <f t="shared" ref="F6:F15" si="3">IFERROR(VLOOKUP(B6,$F$93:$G$134,2,FALSE),0)</f>
        <v>0</v>
      </c>
      <c r="G6" s="104">
        <f t="shared" ref="G6:G15" si="4">IFERROR(VLOOKUP(B6,$J$93:$K$134,2,FALSE),0)</f>
        <v>0</v>
      </c>
      <c r="H6" s="104">
        <f t="shared" ref="H6:H15" si="5">IFERROR(VLOOKUP(B6,$N$93:$O$134,2,FALSE),0)</f>
        <v>0</v>
      </c>
      <c r="I6" s="104">
        <f t="shared" ref="I6:I15" si="6">IFERROR(VLOOKUP(B6,$R$93:$S$134,2,FALSE),0)</f>
        <v>0</v>
      </c>
      <c r="J6" s="180">
        <f t="shared" ref="J6:J15" si="7">IFERROR(VLOOKUP(B6,$V$93:$W$134,2,FALSE),0)</f>
        <v>0</v>
      </c>
      <c r="L6" s="85"/>
      <c r="M6" s="85"/>
      <c r="N6" s="85"/>
    </row>
    <row r="7" spans="1:14" ht="15" customHeight="1">
      <c r="A7" s="119"/>
      <c r="B7" s="145"/>
      <c r="C7" s="148">
        <f t="shared" si="0"/>
        <v>0</v>
      </c>
      <c r="D7" s="140">
        <f t="shared" si="1"/>
        <v>0</v>
      </c>
      <c r="E7" s="104">
        <f t="shared" si="2"/>
        <v>0</v>
      </c>
      <c r="F7" s="104">
        <f t="shared" si="3"/>
        <v>0</v>
      </c>
      <c r="G7" s="104">
        <f t="shared" si="4"/>
        <v>0</v>
      </c>
      <c r="H7" s="104">
        <f t="shared" si="5"/>
        <v>0</v>
      </c>
      <c r="I7" s="104">
        <f t="shared" si="6"/>
        <v>0</v>
      </c>
      <c r="J7" s="180">
        <f t="shared" si="7"/>
        <v>0</v>
      </c>
      <c r="L7" s="85"/>
      <c r="M7" s="85"/>
      <c r="N7" s="85"/>
    </row>
    <row r="8" spans="1:14" ht="15" customHeight="1">
      <c r="A8" s="119"/>
      <c r="B8" s="145"/>
      <c r="C8" s="148">
        <f t="shared" si="0"/>
        <v>0</v>
      </c>
      <c r="D8" s="140">
        <f t="shared" si="1"/>
        <v>0</v>
      </c>
      <c r="E8" s="104">
        <f t="shared" si="2"/>
        <v>0</v>
      </c>
      <c r="F8" s="104">
        <f t="shared" si="3"/>
        <v>0</v>
      </c>
      <c r="G8" s="104">
        <f t="shared" si="4"/>
        <v>0</v>
      </c>
      <c r="H8" s="104">
        <f t="shared" si="5"/>
        <v>0</v>
      </c>
      <c r="I8" s="104">
        <f t="shared" si="6"/>
        <v>0</v>
      </c>
      <c r="J8" s="180">
        <f t="shared" si="7"/>
        <v>0</v>
      </c>
      <c r="L8" s="85"/>
      <c r="M8" s="85"/>
      <c r="N8" s="85"/>
    </row>
    <row r="9" spans="1:14" ht="15" customHeight="1">
      <c r="A9" s="119"/>
      <c r="B9" s="145"/>
      <c r="C9" s="148">
        <f t="shared" si="0"/>
        <v>0</v>
      </c>
      <c r="D9" s="140">
        <f t="shared" si="1"/>
        <v>0</v>
      </c>
      <c r="E9" s="104">
        <f t="shared" si="2"/>
        <v>0</v>
      </c>
      <c r="F9" s="104">
        <f t="shared" si="3"/>
        <v>0</v>
      </c>
      <c r="G9" s="104">
        <f t="shared" si="4"/>
        <v>0</v>
      </c>
      <c r="H9" s="104">
        <f t="shared" si="5"/>
        <v>0</v>
      </c>
      <c r="I9" s="104">
        <f t="shared" si="6"/>
        <v>0</v>
      </c>
      <c r="J9" s="180">
        <f t="shared" si="7"/>
        <v>0</v>
      </c>
      <c r="L9" s="85"/>
      <c r="M9" s="85"/>
      <c r="N9" s="85"/>
    </row>
    <row r="10" spans="1:14" ht="15" customHeight="1">
      <c r="A10" s="119"/>
      <c r="B10" s="145"/>
      <c r="C10" s="148">
        <f t="shared" si="0"/>
        <v>0</v>
      </c>
      <c r="D10" s="140">
        <f t="shared" si="1"/>
        <v>0</v>
      </c>
      <c r="E10" s="104">
        <f t="shared" si="2"/>
        <v>0</v>
      </c>
      <c r="F10" s="104">
        <f t="shared" si="3"/>
        <v>0</v>
      </c>
      <c r="G10" s="104">
        <f t="shared" si="4"/>
        <v>0</v>
      </c>
      <c r="H10" s="104">
        <f t="shared" si="5"/>
        <v>0</v>
      </c>
      <c r="I10" s="104">
        <f t="shared" si="6"/>
        <v>0</v>
      </c>
      <c r="J10" s="180">
        <f t="shared" si="7"/>
        <v>0</v>
      </c>
      <c r="L10" s="85"/>
      <c r="M10" s="85"/>
      <c r="N10" s="85"/>
    </row>
    <row r="11" spans="1:14" ht="15" customHeight="1">
      <c r="A11" s="119"/>
      <c r="B11" s="145"/>
      <c r="C11" s="148">
        <f t="shared" si="0"/>
        <v>0</v>
      </c>
      <c r="D11" s="140">
        <f t="shared" si="1"/>
        <v>0</v>
      </c>
      <c r="E11" s="104">
        <f t="shared" si="2"/>
        <v>0</v>
      </c>
      <c r="F11" s="104">
        <f t="shared" si="3"/>
        <v>0</v>
      </c>
      <c r="G11" s="104">
        <f t="shared" si="4"/>
        <v>0</v>
      </c>
      <c r="H11" s="104">
        <f t="shared" si="5"/>
        <v>0</v>
      </c>
      <c r="I11" s="104">
        <f t="shared" si="6"/>
        <v>0</v>
      </c>
      <c r="J11" s="180">
        <f t="shared" si="7"/>
        <v>0</v>
      </c>
      <c r="L11" s="85"/>
      <c r="M11" s="85"/>
      <c r="N11" s="85"/>
    </row>
    <row r="12" spans="1:14" ht="15" customHeight="1">
      <c r="A12" s="119"/>
      <c r="B12" s="145"/>
      <c r="C12" s="148">
        <f t="shared" si="0"/>
        <v>0</v>
      </c>
      <c r="D12" s="140">
        <f t="shared" si="1"/>
        <v>0</v>
      </c>
      <c r="E12" s="104">
        <f t="shared" si="2"/>
        <v>0</v>
      </c>
      <c r="F12" s="104">
        <f t="shared" si="3"/>
        <v>0</v>
      </c>
      <c r="G12" s="104">
        <f t="shared" si="4"/>
        <v>0</v>
      </c>
      <c r="H12" s="104">
        <f t="shared" si="5"/>
        <v>0</v>
      </c>
      <c r="I12" s="104">
        <f t="shared" si="6"/>
        <v>0</v>
      </c>
      <c r="J12" s="180">
        <f t="shared" si="7"/>
        <v>0</v>
      </c>
      <c r="L12" s="85"/>
      <c r="M12" s="85"/>
      <c r="N12" s="85"/>
    </row>
    <row r="13" spans="1:14" ht="15" customHeight="1">
      <c r="A13" s="119"/>
      <c r="B13" s="145"/>
      <c r="C13" s="148">
        <f t="shared" si="0"/>
        <v>0</v>
      </c>
      <c r="D13" s="140">
        <f t="shared" si="1"/>
        <v>0</v>
      </c>
      <c r="E13" s="104">
        <f t="shared" si="2"/>
        <v>0</v>
      </c>
      <c r="F13" s="104">
        <f t="shared" si="3"/>
        <v>0</v>
      </c>
      <c r="G13" s="104">
        <f t="shared" si="4"/>
        <v>0</v>
      </c>
      <c r="H13" s="104">
        <f t="shared" si="5"/>
        <v>0</v>
      </c>
      <c r="I13" s="104">
        <f t="shared" si="6"/>
        <v>0</v>
      </c>
      <c r="J13" s="180">
        <f t="shared" si="7"/>
        <v>0</v>
      </c>
      <c r="L13" s="85"/>
      <c r="M13" s="85"/>
      <c r="N13" s="85"/>
    </row>
    <row r="14" spans="1:14" ht="15" customHeight="1">
      <c r="A14" s="119"/>
      <c r="B14" s="145"/>
      <c r="C14" s="148">
        <f t="shared" si="0"/>
        <v>0</v>
      </c>
      <c r="D14" s="140">
        <f t="shared" si="1"/>
        <v>0</v>
      </c>
      <c r="E14" s="104">
        <f t="shared" si="2"/>
        <v>0</v>
      </c>
      <c r="F14" s="104">
        <f t="shared" si="3"/>
        <v>0</v>
      </c>
      <c r="G14" s="104">
        <f t="shared" si="4"/>
        <v>0</v>
      </c>
      <c r="H14" s="104">
        <f t="shared" si="5"/>
        <v>0</v>
      </c>
      <c r="I14" s="104">
        <f t="shared" si="6"/>
        <v>0</v>
      </c>
      <c r="J14" s="180">
        <f t="shared" si="7"/>
        <v>0</v>
      </c>
      <c r="L14" s="85"/>
      <c r="M14" s="85"/>
      <c r="N14" s="85"/>
    </row>
    <row r="15" spans="1:14" ht="15" customHeight="1">
      <c r="A15" s="119"/>
      <c r="B15" s="145"/>
      <c r="C15" s="148">
        <f t="shared" si="0"/>
        <v>0</v>
      </c>
      <c r="D15" s="140">
        <f t="shared" si="1"/>
        <v>0</v>
      </c>
      <c r="E15" s="104">
        <f t="shared" si="2"/>
        <v>0</v>
      </c>
      <c r="F15" s="104">
        <f t="shared" si="3"/>
        <v>0</v>
      </c>
      <c r="G15" s="104">
        <f t="shared" si="4"/>
        <v>0</v>
      </c>
      <c r="H15" s="104">
        <f t="shared" si="5"/>
        <v>0</v>
      </c>
      <c r="I15" s="104">
        <f t="shared" si="6"/>
        <v>0</v>
      </c>
      <c r="J15" s="180">
        <f t="shared" si="7"/>
        <v>0</v>
      </c>
      <c r="L15" s="85"/>
      <c r="M15" s="85"/>
      <c r="N15" s="85"/>
    </row>
    <row r="16" spans="1:14" ht="15" hidden="1" customHeight="1">
      <c r="A16" s="119"/>
      <c r="B16" s="145"/>
      <c r="C16" s="148">
        <f t="shared" ref="C16:C37" si="8">SUM(E16:K16)</f>
        <v>0</v>
      </c>
      <c r="D16" s="140">
        <f t="shared" ref="D16:D70" si="9">SUM(E16:K16)-MIN(E16:J16)</f>
        <v>0</v>
      </c>
      <c r="E16" s="104">
        <f t="shared" ref="E16:E37" si="10">IFERROR(VLOOKUP(B16,$B$93:$C$134,2,FALSE),0)</f>
        <v>0</v>
      </c>
      <c r="F16" s="104">
        <f t="shared" ref="F16:F37" si="11">IFERROR(VLOOKUP(B16,$F$93:$G$134,2,FALSE),0)</f>
        <v>0</v>
      </c>
      <c r="G16" s="104">
        <f t="shared" ref="G16:G37" si="12">IFERROR(VLOOKUP(B16,$J$93:$K$134,2,FALSE),0)</f>
        <v>0</v>
      </c>
      <c r="H16" s="104">
        <f t="shared" ref="H16:H37" si="13">IFERROR(VLOOKUP(B16,$N$93:$O$134,2,FALSE),0)</f>
        <v>0</v>
      </c>
      <c r="I16" s="104">
        <f t="shared" ref="I16:I37" si="14">IFERROR(VLOOKUP(B16,$R$93:$S$134,2,FALSE),0)</f>
        <v>0</v>
      </c>
      <c r="J16" s="180">
        <f t="shared" ref="J16:J37" si="15">IFERROR(VLOOKUP(B16,$V$93:$W$134,2,FALSE),0)</f>
        <v>0</v>
      </c>
      <c r="L16" s="85"/>
      <c r="M16" s="85"/>
      <c r="N16" s="85"/>
    </row>
    <row r="17" spans="1:14" ht="15" hidden="1" customHeight="1">
      <c r="A17" s="119"/>
      <c r="B17" s="145"/>
      <c r="C17" s="148">
        <f t="shared" si="8"/>
        <v>0</v>
      </c>
      <c r="D17" s="140">
        <f t="shared" si="9"/>
        <v>0</v>
      </c>
      <c r="E17" s="104">
        <f t="shared" si="10"/>
        <v>0</v>
      </c>
      <c r="F17" s="104">
        <f t="shared" si="11"/>
        <v>0</v>
      </c>
      <c r="G17" s="104">
        <f t="shared" si="12"/>
        <v>0</v>
      </c>
      <c r="H17" s="104">
        <f t="shared" si="13"/>
        <v>0</v>
      </c>
      <c r="I17" s="104">
        <f t="shared" si="14"/>
        <v>0</v>
      </c>
      <c r="J17" s="180">
        <f t="shared" si="15"/>
        <v>0</v>
      </c>
      <c r="L17" s="85"/>
      <c r="M17" s="85"/>
      <c r="N17" s="85"/>
    </row>
    <row r="18" spans="1:14" ht="15" hidden="1" customHeight="1">
      <c r="A18" s="120"/>
      <c r="B18" s="145"/>
      <c r="C18" s="148">
        <f t="shared" si="8"/>
        <v>0</v>
      </c>
      <c r="D18" s="140">
        <f t="shared" si="9"/>
        <v>0</v>
      </c>
      <c r="E18" s="104">
        <f t="shared" si="10"/>
        <v>0</v>
      </c>
      <c r="F18" s="104">
        <f t="shared" si="11"/>
        <v>0</v>
      </c>
      <c r="G18" s="104">
        <f t="shared" si="12"/>
        <v>0</v>
      </c>
      <c r="H18" s="104">
        <f t="shared" si="13"/>
        <v>0</v>
      </c>
      <c r="I18" s="104">
        <f t="shared" si="14"/>
        <v>0</v>
      </c>
      <c r="J18" s="180">
        <f t="shared" si="15"/>
        <v>0</v>
      </c>
      <c r="L18" s="85"/>
      <c r="M18" s="85"/>
      <c r="N18" s="85"/>
    </row>
    <row r="19" spans="1:14" ht="15" hidden="1" customHeight="1">
      <c r="A19" s="120"/>
      <c r="B19" s="82"/>
      <c r="C19" s="148">
        <f t="shared" si="8"/>
        <v>0</v>
      </c>
      <c r="D19" s="140">
        <f t="shared" si="9"/>
        <v>0</v>
      </c>
      <c r="E19" s="104">
        <f t="shared" si="10"/>
        <v>0</v>
      </c>
      <c r="F19" s="104">
        <f t="shared" si="11"/>
        <v>0</v>
      </c>
      <c r="G19" s="104">
        <f t="shared" si="12"/>
        <v>0</v>
      </c>
      <c r="H19" s="104">
        <f t="shared" si="13"/>
        <v>0</v>
      </c>
      <c r="I19" s="104">
        <f t="shared" si="14"/>
        <v>0</v>
      </c>
      <c r="J19" s="180">
        <f t="shared" si="15"/>
        <v>0</v>
      </c>
      <c r="L19" s="85"/>
      <c r="M19" s="85"/>
      <c r="N19" s="85"/>
    </row>
    <row r="20" spans="1:14" ht="15" hidden="1" customHeight="1">
      <c r="A20" s="120"/>
      <c r="B20" s="82"/>
      <c r="C20" s="148">
        <f t="shared" si="8"/>
        <v>0</v>
      </c>
      <c r="D20" s="140">
        <f t="shared" si="9"/>
        <v>0</v>
      </c>
      <c r="E20" s="104">
        <f t="shared" si="10"/>
        <v>0</v>
      </c>
      <c r="F20" s="104">
        <f t="shared" si="11"/>
        <v>0</v>
      </c>
      <c r="G20" s="104">
        <f t="shared" si="12"/>
        <v>0</v>
      </c>
      <c r="H20" s="104">
        <f t="shared" si="13"/>
        <v>0</v>
      </c>
      <c r="I20" s="104">
        <f t="shared" si="14"/>
        <v>0</v>
      </c>
      <c r="J20" s="180">
        <f t="shared" si="15"/>
        <v>0</v>
      </c>
      <c r="L20" s="85"/>
      <c r="M20" s="85"/>
      <c r="N20" s="85"/>
    </row>
    <row r="21" spans="1:14" ht="15" hidden="1" customHeight="1">
      <c r="A21" s="120"/>
      <c r="B21" s="82"/>
      <c r="C21" s="148">
        <f t="shared" si="8"/>
        <v>0</v>
      </c>
      <c r="D21" s="140">
        <f t="shared" si="9"/>
        <v>0</v>
      </c>
      <c r="E21" s="104">
        <f t="shared" si="10"/>
        <v>0</v>
      </c>
      <c r="F21" s="104">
        <f t="shared" si="11"/>
        <v>0</v>
      </c>
      <c r="G21" s="104">
        <f t="shared" si="12"/>
        <v>0</v>
      </c>
      <c r="H21" s="104">
        <f t="shared" si="13"/>
        <v>0</v>
      </c>
      <c r="I21" s="104">
        <f t="shared" si="14"/>
        <v>0</v>
      </c>
      <c r="J21" s="180">
        <f t="shared" si="15"/>
        <v>0</v>
      </c>
      <c r="L21" s="85"/>
      <c r="M21" s="85"/>
      <c r="N21" s="85"/>
    </row>
    <row r="22" spans="1:14" ht="15" hidden="1" customHeight="1">
      <c r="A22" s="120"/>
      <c r="B22" s="82"/>
      <c r="C22" s="148">
        <f t="shared" si="8"/>
        <v>0</v>
      </c>
      <c r="D22" s="140">
        <f t="shared" si="9"/>
        <v>0</v>
      </c>
      <c r="E22" s="104">
        <f t="shared" si="10"/>
        <v>0</v>
      </c>
      <c r="F22" s="104">
        <f t="shared" si="11"/>
        <v>0</v>
      </c>
      <c r="G22" s="104">
        <f t="shared" si="12"/>
        <v>0</v>
      </c>
      <c r="H22" s="104">
        <f t="shared" si="13"/>
        <v>0</v>
      </c>
      <c r="I22" s="104">
        <f t="shared" si="14"/>
        <v>0</v>
      </c>
      <c r="J22" s="180">
        <f t="shared" si="15"/>
        <v>0</v>
      </c>
      <c r="L22" s="85"/>
      <c r="M22" s="85"/>
      <c r="N22" s="85"/>
    </row>
    <row r="23" spans="1:14" ht="15" hidden="1" customHeight="1">
      <c r="A23" s="120"/>
      <c r="B23" s="82"/>
      <c r="C23" s="148">
        <f t="shared" si="8"/>
        <v>0</v>
      </c>
      <c r="D23" s="140">
        <f t="shared" si="9"/>
        <v>0</v>
      </c>
      <c r="E23" s="104">
        <f t="shared" si="10"/>
        <v>0</v>
      </c>
      <c r="F23" s="104">
        <f t="shared" si="11"/>
        <v>0</v>
      </c>
      <c r="G23" s="104">
        <f t="shared" si="12"/>
        <v>0</v>
      </c>
      <c r="H23" s="104">
        <f t="shared" si="13"/>
        <v>0</v>
      </c>
      <c r="I23" s="104">
        <f t="shared" si="14"/>
        <v>0</v>
      </c>
      <c r="J23" s="180">
        <f t="shared" si="15"/>
        <v>0</v>
      </c>
      <c r="L23" s="85"/>
      <c r="M23" s="85"/>
      <c r="N23" s="85"/>
    </row>
    <row r="24" spans="1:14" ht="15" hidden="1" customHeight="1">
      <c r="A24" s="120"/>
      <c r="B24" s="82"/>
      <c r="C24" s="148">
        <f t="shared" si="8"/>
        <v>0</v>
      </c>
      <c r="D24" s="140">
        <f t="shared" si="9"/>
        <v>0</v>
      </c>
      <c r="E24" s="104">
        <f t="shared" si="10"/>
        <v>0</v>
      </c>
      <c r="F24" s="104">
        <f t="shared" si="11"/>
        <v>0</v>
      </c>
      <c r="G24" s="104">
        <f t="shared" si="12"/>
        <v>0</v>
      </c>
      <c r="H24" s="104">
        <f t="shared" si="13"/>
        <v>0</v>
      </c>
      <c r="I24" s="104">
        <f t="shared" si="14"/>
        <v>0</v>
      </c>
      <c r="J24" s="180">
        <f t="shared" si="15"/>
        <v>0</v>
      </c>
      <c r="L24" s="85"/>
      <c r="M24" s="85"/>
      <c r="N24" s="85"/>
    </row>
    <row r="25" spans="1:14" hidden="1">
      <c r="A25" s="121"/>
      <c r="B25" s="82"/>
      <c r="C25" s="148">
        <f t="shared" si="8"/>
        <v>0</v>
      </c>
      <c r="D25" s="140">
        <f t="shared" si="9"/>
        <v>0</v>
      </c>
      <c r="E25" s="104">
        <f t="shared" si="10"/>
        <v>0</v>
      </c>
      <c r="F25" s="104">
        <f t="shared" si="11"/>
        <v>0</v>
      </c>
      <c r="G25" s="104">
        <f t="shared" si="12"/>
        <v>0</v>
      </c>
      <c r="H25" s="104">
        <f t="shared" si="13"/>
        <v>0</v>
      </c>
      <c r="I25" s="104">
        <f t="shared" si="14"/>
        <v>0</v>
      </c>
      <c r="J25" s="180">
        <f t="shared" si="15"/>
        <v>0</v>
      </c>
      <c r="L25" s="85"/>
      <c r="M25" s="85"/>
      <c r="N25" s="85"/>
    </row>
    <row r="26" spans="1:14" hidden="1">
      <c r="A26" s="119"/>
      <c r="B26" s="82"/>
      <c r="C26" s="148">
        <f t="shared" si="8"/>
        <v>0</v>
      </c>
      <c r="D26" s="140">
        <f t="shared" si="9"/>
        <v>0</v>
      </c>
      <c r="E26" s="104">
        <f t="shared" si="10"/>
        <v>0</v>
      </c>
      <c r="F26" s="104">
        <f t="shared" si="11"/>
        <v>0</v>
      </c>
      <c r="G26" s="104">
        <f t="shared" si="12"/>
        <v>0</v>
      </c>
      <c r="H26" s="104">
        <f t="shared" si="13"/>
        <v>0</v>
      </c>
      <c r="I26" s="104">
        <f t="shared" si="14"/>
        <v>0</v>
      </c>
      <c r="J26" s="180">
        <f t="shared" si="15"/>
        <v>0</v>
      </c>
      <c r="L26" s="85"/>
      <c r="M26" s="85"/>
      <c r="N26" s="85"/>
    </row>
    <row r="27" spans="1:14" hidden="1">
      <c r="A27" s="119"/>
      <c r="B27" s="82"/>
      <c r="C27" s="148">
        <f t="shared" si="8"/>
        <v>0</v>
      </c>
      <c r="D27" s="140">
        <f t="shared" si="9"/>
        <v>0</v>
      </c>
      <c r="E27" s="104">
        <f t="shared" si="10"/>
        <v>0</v>
      </c>
      <c r="F27" s="104">
        <f t="shared" si="11"/>
        <v>0</v>
      </c>
      <c r="G27" s="104">
        <f t="shared" si="12"/>
        <v>0</v>
      </c>
      <c r="H27" s="104">
        <f t="shared" si="13"/>
        <v>0</v>
      </c>
      <c r="I27" s="104">
        <f t="shared" si="14"/>
        <v>0</v>
      </c>
      <c r="J27" s="180">
        <f t="shared" si="15"/>
        <v>0</v>
      </c>
      <c r="L27" s="85"/>
      <c r="M27" s="85"/>
      <c r="N27" s="85"/>
    </row>
    <row r="28" spans="1:14" hidden="1">
      <c r="A28" s="120"/>
      <c r="B28" s="82"/>
      <c r="C28" s="148">
        <f t="shared" si="8"/>
        <v>0</v>
      </c>
      <c r="D28" s="140">
        <f t="shared" si="9"/>
        <v>0</v>
      </c>
      <c r="E28" s="104">
        <f t="shared" si="10"/>
        <v>0</v>
      </c>
      <c r="F28" s="104">
        <f t="shared" si="11"/>
        <v>0</v>
      </c>
      <c r="G28" s="104">
        <f t="shared" si="12"/>
        <v>0</v>
      </c>
      <c r="H28" s="104">
        <f t="shared" si="13"/>
        <v>0</v>
      </c>
      <c r="I28" s="104">
        <f t="shared" si="14"/>
        <v>0</v>
      </c>
      <c r="J28" s="180">
        <f t="shared" si="15"/>
        <v>0</v>
      </c>
      <c r="L28" s="85"/>
      <c r="M28" s="85"/>
      <c r="N28" s="85"/>
    </row>
    <row r="29" spans="1:14" hidden="1">
      <c r="A29" s="120"/>
      <c r="B29" s="82"/>
      <c r="C29" s="148">
        <f t="shared" si="8"/>
        <v>0</v>
      </c>
      <c r="D29" s="140">
        <f t="shared" si="9"/>
        <v>0</v>
      </c>
      <c r="E29" s="104">
        <f t="shared" si="10"/>
        <v>0</v>
      </c>
      <c r="F29" s="104">
        <f t="shared" si="11"/>
        <v>0</v>
      </c>
      <c r="G29" s="104">
        <f t="shared" si="12"/>
        <v>0</v>
      </c>
      <c r="H29" s="104">
        <f t="shared" si="13"/>
        <v>0</v>
      </c>
      <c r="I29" s="104">
        <f t="shared" si="14"/>
        <v>0</v>
      </c>
      <c r="J29" s="180">
        <f t="shared" si="15"/>
        <v>0</v>
      </c>
      <c r="L29" s="85"/>
      <c r="M29" s="85"/>
      <c r="N29" s="85"/>
    </row>
    <row r="30" spans="1:14" hidden="1">
      <c r="A30" s="119"/>
      <c r="B30" s="82"/>
      <c r="C30" s="148">
        <f t="shared" si="8"/>
        <v>0</v>
      </c>
      <c r="D30" s="140">
        <f t="shared" si="9"/>
        <v>0</v>
      </c>
      <c r="E30" s="104">
        <f t="shared" si="10"/>
        <v>0</v>
      </c>
      <c r="F30" s="104">
        <f t="shared" si="11"/>
        <v>0</v>
      </c>
      <c r="G30" s="104">
        <f t="shared" si="12"/>
        <v>0</v>
      </c>
      <c r="H30" s="104">
        <f t="shared" si="13"/>
        <v>0</v>
      </c>
      <c r="I30" s="104">
        <f t="shared" si="14"/>
        <v>0</v>
      </c>
      <c r="J30" s="180">
        <f t="shared" si="15"/>
        <v>0</v>
      </c>
      <c r="L30" s="85"/>
      <c r="M30" s="85"/>
      <c r="N30" s="85"/>
    </row>
    <row r="31" spans="1:14" hidden="1">
      <c r="A31" s="119"/>
      <c r="B31" s="82"/>
      <c r="C31" s="148">
        <f t="shared" si="8"/>
        <v>0</v>
      </c>
      <c r="D31" s="140">
        <f t="shared" si="9"/>
        <v>0</v>
      </c>
      <c r="E31" s="104">
        <f t="shared" si="10"/>
        <v>0</v>
      </c>
      <c r="F31" s="104">
        <f t="shared" si="11"/>
        <v>0</v>
      </c>
      <c r="G31" s="104">
        <f t="shared" si="12"/>
        <v>0</v>
      </c>
      <c r="H31" s="104">
        <f t="shared" si="13"/>
        <v>0</v>
      </c>
      <c r="I31" s="104">
        <f t="shared" si="14"/>
        <v>0</v>
      </c>
      <c r="J31" s="186">
        <f t="shared" si="15"/>
        <v>0</v>
      </c>
      <c r="L31" s="85"/>
      <c r="M31" s="85"/>
      <c r="N31" s="85"/>
    </row>
    <row r="32" spans="1:14" hidden="1">
      <c r="A32" s="119"/>
      <c r="B32" s="82"/>
      <c r="C32" s="148">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idden="1">
      <c r="A33" s="119"/>
      <c r="B33" s="82"/>
      <c r="C33" s="148">
        <f t="shared" si="8"/>
        <v>0</v>
      </c>
      <c r="D33" s="140">
        <f t="shared" si="9"/>
        <v>0</v>
      </c>
      <c r="E33" s="104">
        <f t="shared" si="10"/>
        <v>0</v>
      </c>
      <c r="F33" s="104">
        <f t="shared" si="11"/>
        <v>0</v>
      </c>
      <c r="G33" s="104">
        <f t="shared" si="12"/>
        <v>0</v>
      </c>
      <c r="H33" s="104">
        <f t="shared" si="13"/>
        <v>0</v>
      </c>
      <c r="I33" s="104">
        <f t="shared" si="14"/>
        <v>0</v>
      </c>
      <c r="J33" s="186">
        <f t="shared" si="15"/>
        <v>0</v>
      </c>
      <c r="L33" s="85"/>
      <c r="M33" s="85"/>
      <c r="N33" s="85"/>
    </row>
    <row r="34" spans="1:14" hidden="1">
      <c r="A34" s="119"/>
      <c r="B34" s="82"/>
      <c r="C34" s="148">
        <f t="shared" si="8"/>
        <v>0</v>
      </c>
      <c r="D34" s="140">
        <f t="shared" si="9"/>
        <v>0</v>
      </c>
      <c r="E34" s="104">
        <f t="shared" si="10"/>
        <v>0</v>
      </c>
      <c r="F34" s="104">
        <f t="shared" si="11"/>
        <v>0</v>
      </c>
      <c r="G34" s="104">
        <f t="shared" si="12"/>
        <v>0</v>
      </c>
      <c r="H34" s="104">
        <f t="shared" si="13"/>
        <v>0</v>
      </c>
      <c r="I34" s="104">
        <f t="shared" si="14"/>
        <v>0</v>
      </c>
      <c r="J34" s="186">
        <f t="shared" si="15"/>
        <v>0</v>
      </c>
      <c r="L34" s="85"/>
      <c r="M34" s="85"/>
      <c r="N34" s="85"/>
    </row>
    <row r="35" spans="1:14" hidden="1">
      <c r="A35" s="119"/>
      <c r="B35" s="82"/>
      <c r="C35" s="148">
        <f t="shared" si="8"/>
        <v>0</v>
      </c>
      <c r="D35" s="140">
        <f t="shared" si="9"/>
        <v>0</v>
      </c>
      <c r="E35" s="104">
        <f t="shared" si="10"/>
        <v>0</v>
      </c>
      <c r="F35" s="104">
        <f t="shared" si="11"/>
        <v>0</v>
      </c>
      <c r="G35" s="104">
        <f t="shared" si="12"/>
        <v>0</v>
      </c>
      <c r="H35" s="104">
        <f t="shared" si="13"/>
        <v>0</v>
      </c>
      <c r="I35" s="104">
        <f t="shared" si="14"/>
        <v>0</v>
      </c>
      <c r="J35" s="186">
        <f t="shared" si="15"/>
        <v>0</v>
      </c>
      <c r="L35" s="85"/>
      <c r="M35" s="85"/>
      <c r="N35" s="85"/>
    </row>
    <row r="36" spans="1:14" hidden="1">
      <c r="A36" s="119"/>
      <c r="B36" s="82"/>
      <c r="C36" s="148">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idden="1">
      <c r="A37" s="119"/>
      <c r="B37" s="82"/>
      <c r="C37" s="148">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idden="1">
      <c r="A38" s="119"/>
      <c r="B38" s="82"/>
      <c r="C38" s="148">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L38" s="85"/>
      <c r="M38" s="85"/>
      <c r="N38" s="85"/>
    </row>
    <row r="39" spans="1:14" hidden="1">
      <c r="A39" s="119"/>
      <c r="B39" s="82"/>
      <c r="C39" s="148">
        <f t="shared" si="16"/>
        <v>0</v>
      </c>
      <c r="D39" s="140">
        <f t="shared" si="9"/>
        <v>0</v>
      </c>
      <c r="E39" s="104">
        <f t="shared" si="17"/>
        <v>0</v>
      </c>
      <c r="F39" s="104">
        <f t="shared" si="18"/>
        <v>0</v>
      </c>
      <c r="G39" s="104">
        <f t="shared" si="19"/>
        <v>0</v>
      </c>
      <c r="H39" s="104">
        <f t="shared" si="20"/>
        <v>0</v>
      </c>
      <c r="I39" s="104">
        <f t="shared" si="21"/>
        <v>0</v>
      </c>
      <c r="J39" s="186">
        <f t="shared" si="22"/>
        <v>0</v>
      </c>
      <c r="L39" s="85"/>
      <c r="M39" s="85"/>
      <c r="N39" s="85"/>
    </row>
    <row r="40" spans="1:14" hidden="1">
      <c r="A40" s="119"/>
      <c r="B40" s="82"/>
      <c r="C40" s="148">
        <f t="shared" si="16"/>
        <v>0</v>
      </c>
      <c r="D40" s="140">
        <f t="shared" si="9"/>
        <v>0</v>
      </c>
      <c r="E40" s="104">
        <f t="shared" si="17"/>
        <v>0</v>
      </c>
      <c r="F40" s="104">
        <f t="shared" si="18"/>
        <v>0</v>
      </c>
      <c r="G40" s="104">
        <f t="shared" si="19"/>
        <v>0</v>
      </c>
      <c r="H40" s="104">
        <f t="shared" si="20"/>
        <v>0</v>
      </c>
      <c r="I40" s="104">
        <f t="shared" si="21"/>
        <v>0</v>
      </c>
      <c r="J40" s="186">
        <f t="shared" si="22"/>
        <v>0</v>
      </c>
      <c r="L40" s="85"/>
      <c r="M40" s="85"/>
      <c r="N40" s="85"/>
    </row>
    <row r="41" spans="1:14" hidden="1">
      <c r="A41" s="119"/>
      <c r="B41" s="82"/>
      <c r="C41" s="148">
        <f t="shared" si="16"/>
        <v>0</v>
      </c>
      <c r="D41" s="140">
        <f t="shared" si="9"/>
        <v>0</v>
      </c>
      <c r="E41" s="104">
        <f t="shared" si="17"/>
        <v>0</v>
      </c>
      <c r="F41" s="104">
        <f t="shared" si="18"/>
        <v>0</v>
      </c>
      <c r="G41" s="104">
        <f t="shared" si="19"/>
        <v>0</v>
      </c>
      <c r="H41" s="104">
        <f t="shared" si="20"/>
        <v>0</v>
      </c>
      <c r="I41" s="104">
        <f t="shared" si="21"/>
        <v>0</v>
      </c>
      <c r="J41" s="186">
        <f t="shared" si="22"/>
        <v>0</v>
      </c>
      <c r="L41" s="85"/>
      <c r="M41" s="85"/>
      <c r="N41" s="85"/>
    </row>
    <row r="42" spans="1:14" hidden="1">
      <c r="A42" s="119"/>
      <c r="B42" s="82"/>
      <c r="C42" s="148">
        <f t="shared" si="16"/>
        <v>0</v>
      </c>
      <c r="D42" s="140">
        <f t="shared" si="9"/>
        <v>0</v>
      </c>
      <c r="E42" s="104">
        <f t="shared" si="17"/>
        <v>0</v>
      </c>
      <c r="F42" s="104">
        <f t="shared" si="18"/>
        <v>0</v>
      </c>
      <c r="G42" s="104">
        <f t="shared" si="19"/>
        <v>0</v>
      </c>
      <c r="H42" s="104">
        <f t="shared" si="20"/>
        <v>0</v>
      </c>
      <c r="I42" s="104">
        <f t="shared" si="21"/>
        <v>0</v>
      </c>
      <c r="J42" s="186">
        <f t="shared" si="22"/>
        <v>0</v>
      </c>
      <c r="L42" s="85"/>
      <c r="M42" s="85"/>
      <c r="N42" s="85"/>
    </row>
    <row r="43" spans="1:14" hidden="1">
      <c r="A43" s="119"/>
      <c r="B43" s="82"/>
      <c r="C43" s="148">
        <f t="shared" si="16"/>
        <v>0</v>
      </c>
      <c r="D43" s="140">
        <f t="shared" si="9"/>
        <v>0</v>
      </c>
      <c r="E43" s="104">
        <f t="shared" si="17"/>
        <v>0</v>
      </c>
      <c r="F43" s="104">
        <f t="shared" si="18"/>
        <v>0</v>
      </c>
      <c r="G43" s="104">
        <f t="shared" si="19"/>
        <v>0</v>
      </c>
      <c r="H43" s="104">
        <f t="shared" si="20"/>
        <v>0</v>
      </c>
      <c r="I43" s="104">
        <f t="shared" si="21"/>
        <v>0</v>
      </c>
      <c r="J43" s="186">
        <f t="shared" si="22"/>
        <v>0</v>
      </c>
      <c r="L43" s="85"/>
      <c r="M43" s="85"/>
      <c r="N43" s="85"/>
    </row>
    <row r="44" spans="1:14" hidden="1">
      <c r="A44" s="119"/>
      <c r="B44" s="82"/>
      <c r="C44" s="148">
        <f t="shared" si="16"/>
        <v>0</v>
      </c>
      <c r="D44" s="140">
        <f t="shared" si="9"/>
        <v>0</v>
      </c>
      <c r="E44" s="104">
        <f t="shared" si="17"/>
        <v>0</v>
      </c>
      <c r="F44" s="104">
        <f t="shared" si="18"/>
        <v>0</v>
      </c>
      <c r="G44" s="104">
        <f t="shared" si="19"/>
        <v>0</v>
      </c>
      <c r="H44" s="104">
        <f t="shared" si="20"/>
        <v>0</v>
      </c>
      <c r="I44" s="104">
        <f t="shared" si="21"/>
        <v>0</v>
      </c>
      <c r="J44" s="186">
        <f t="shared" si="22"/>
        <v>0</v>
      </c>
      <c r="L44" s="85"/>
      <c r="M44" s="85"/>
      <c r="N44" s="85"/>
    </row>
    <row r="45" spans="1:14" hidden="1">
      <c r="A45" s="119"/>
      <c r="B45" s="82"/>
      <c r="C45" s="148">
        <f t="shared" si="16"/>
        <v>0</v>
      </c>
      <c r="D45" s="140">
        <f t="shared" si="9"/>
        <v>0</v>
      </c>
      <c r="E45" s="104">
        <f t="shared" si="17"/>
        <v>0</v>
      </c>
      <c r="F45" s="104">
        <f t="shared" si="18"/>
        <v>0</v>
      </c>
      <c r="G45" s="104">
        <f t="shared" si="19"/>
        <v>0</v>
      </c>
      <c r="H45" s="104">
        <f t="shared" si="20"/>
        <v>0</v>
      </c>
      <c r="I45" s="104">
        <f t="shared" si="21"/>
        <v>0</v>
      </c>
      <c r="J45" s="186">
        <f t="shared" si="22"/>
        <v>0</v>
      </c>
      <c r="L45" s="85"/>
      <c r="M45" s="85"/>
      <c r="N45" s="85"/>
    </row>
    <row r="46" spans="1:14" hidden="1">
      <c r="A46" s="119"/>
      <c r="B46" s="82"/>
      <c r="C46" s="148">
        <f t="shared" si="16"/>
        <v>0</v>
      </c>
      <c r="D46" s="140">
        <f t="shared" si="9"/>
        <v>0</v>
      </c>
      <c r="E46" s="104">
        <f t="shared" si="17"/>
        <v>0</v>
      </c>
      <c r="F46" s="104">
        <f t="shared" si="18"/>
        <v>0</v>
      </c>
      <c r="G46" s="104">
        <f t="shared" si="19"/>
        <v>0</v>
      </c>
      <c r="H46" s="104">
        <f t="shared" si="20"/>
        <v>0</v>
      </c>
      <c r="I46" s="104">
        <f t="shared" si="21"/>
        <v>0</v>
      </c>
      <c r="J46" s="186">
        <f t="shared" si="22"/>
        <v>0</v>
      </c>
      <c r="L46" s="85"/>
      <c r="M46" s="85"/>
      <c r="N46" s="85"/>
    </row>
    <row r="47" spans="1:14" hidden="1">
      <c r="A47" s="119"/>
      <c r="B47" s="82"/>
      <c r="C47" s="148">
        <f t="shared" si="16"/>
        <v>0</v>
      </c>
      <c r="D47" s="140">
        <f t="shared" si="9"/>
        <v>0</v>
      </c>
      <c r="E47" s="104">
        <f t="shared" si="17"/>
        <v>0</v>
      </c>
      <c r="F47" s="104">
        <f t="shared" si="18"/>
        <v>0</v>
      </c>
      <c r="G47" s="104">
        <f t="shared" si="19"/>
        <v>0</v>
      </c>
      <c r="H47" s="104">
        <f t="shared" si="20"/>
        <v>0</v>
      </c>
      <c r="I47" s="104">
        <f t="shared" si="21"/>
        <v>0</v>
      </c>
      <c r="J47" s="186">
        <f t="shared" si="22"/>
        <v>0</v>
      </c>
      <c r="L47" s="85"/>
      <c r="M47" s="85"/>
      <c r="N47" s="85"/>
    </row>
    <row r="48" spans="1:14" hidden="1">
      <c r="A48" s="119"/>
      <c r="B48" s="82"/>
      <c r="C48" s="148">
        <f t="shared" si="16"/>
        <v>0</v>
      </c>
      <c r="D48" s="140">
        <f t="shared" si="9"/>
        <v>0</v>
      </c>
      <c r="E48" s="104">
        <f t="shared" si="17"/>
        <v>0</v>
      </c>
      <c r="F48" s="104">
        <f t="shared" si="18"/>
        <v>0</v>
      </c>
      <c r="G48" s="104">
        <f t="shared" si="19"/>
        <v>0</v>
      </c>
      <c r="H48" s="104">
        <f t="shared" si="20"/>
        <v>0</v>
      </c>
      <c r="I48" s="104">
        <f t="shared" si="21"/>
        <v>0</v>
      </c>
      <c r="J48" s="186">
        <f t="shared" si="22"/>
        <v>0</v>
      </c>
      <c r="L48" s="85"/>
      <c r="M48" s="85"/>
      <c r="N48" s="85"/>
    </row>
    <row r="49" spans="1:14" hidden="1">
      <c r="A49" s="119"/>
      <c r="B49" s="82"/>
      <c r="C49" s="148">
        <f t="shared" si="16"/>
        <v>0</v>
      </c>
      <c r="D49" s="140">
        <f t="shared" si="9"/>
        <v>0</v>
      </c>
      <c r="E49" s="104">
        <f t="shared" si="17"/>
        <v>0</v>
      </c>
      <c r="F49" s="104">
        <f t="shared" si="18"/>
        <v>0</v>
      </c>
      <c r="G49" s="104">
        <f t="shared" si="19"/>
        <v>0</v>
      </c>
      <c r="H49" s="104">
        <f t="shared" si="20"/>
        <v>0</v>
      </c>
      <c r="I49" s="104">
        <f t="shared" si="21"/>
        <v>0</v>
      </c>
      <c r="J49" s="186">
        <f t="shared" si="22"/>
        <v>0</v>
      </c>
      <c r="L49" s="85"/>
      <c r="M49" s="85"/>
      <c r="N49" s="85"/>
    </row>
    <row r="50" spans="1:14" hidden="1">
      <c r="A50" s="119"/>
      <c r="B50" s="82"/>
      <c r="C50" s="148">
        <f t="shared" si="16"/>
        <v>0</v>
      </c>
      <c r="D50" s="140">
        <f t="shared" si="9"/>
        <v>0</v>
      </c>
      <c r="E50" s="104">
        <f t="shared" si="17"/>
        <v>0</v>
      </c>
      <c r="F50" s="104">
        <f t="shared" si="18"/>
        <v>0</v>
      </c>
      <c r="G50" s="104">
        <f t="shared" si="19"/>
        <v>0</v>
      </c>
      <c r="H50" s="104">
        <f t="shared" si="20"/>
        <v>0</v>
      </c>
      <c r="I50" s="104">
        <f t="shared" si="21"/>
        <v>0</v>
      </c>
      <c r="J50" s="186">
        <f t="shared" si="22"/>
        <v>0</v>
      </c>
      <c r="L50" s="85"/>
      <c r="M50" s="85"/>
      <c r="N50" s="85"/>
    </row>
    <row r="51" spans="1:14" hidden="1">
      <c r="A51" s="119"/>
      <c r="B51" s="82"/>
      <c r="C51" s="148">
        <f t="shared" si="16"/>
        <v>0</v>
      </c>
      <c r="D51" s="140">
        <f t="shared" si="9"/>
        <v>0</v>
      </c>
      <c r="E51" s="104">
        <f t="shared" si="17"/>
        <v>0</v>
      </c>
      <c r="F51" s="104">
        <f t="shared" si="18"/>
        <v>0</v>
      </c>
      <c r="G51" s="104">
        <f t="shared" si="19"/>
        <v>0</v>
      </c>
      <c r="H51" s="104">
        <f t="shared" si="20"/>
        <v>0</v>
      </c>
      <c r="I51" s="104">
        <f t="shared" si="21"/>
        <v>0</v>
      </c>
      <c r="J51" s="186">
        <f t="shared" si="22"/>
        <v>0</v>
      </c>
      <c r="L51" s="85"/>
      <c r="M51" s="85"/>
      <c r="N51" s="85"/>
    </row>
    <row r="52" spans="1:14" hidden="1">
      <c r="A52" s="119"/>
      <c r="B52" s="82"/>
      <c r="C52" s="148">
        <f t="shared" si="16"/>
        <v>0</v>
      </c>
      <c r="D52" s="140">
        <f t="shared" si="9"/>
        <v>0</v>
      </c>
      <c r="E52" s="104">
        <f t="shared" si="17"/>
        <v>0</v>
      </c>
      <c r="F52" s="104">
        <f t="shared" si="18"/>
        <v>0</v>
      </c>
      <c r="G52" s="104">
        <f t="shared" si="19"/>
        <v>0</v>
      </c>
      <c r="H52" s="104">
        <f t="shared" si="20"/>
        <v>0</v>
      </c>
      <c r="I52" s="104">
        <f t="shared" si="21"/>
        <v>0</v>
      </c>
      <c r="J52" s="186">
        <f t="shared" si="22"/>
        <v>0</v>
      </c>
      <c r="L52" s="85"/>
      <c r="M52" s="85"/>
      <c r="N52" s="85"/>
    </row>
    <row r="53" spans="1:14" hidden="1">
      <c r="A53" s="119"/>
      <c r="B53" s="82"/>
      <c r="C53" s="148">
        <f t="shared" si="16"/>
        <v>0</v>
      </c>
      <c r="D53" s="140">
        <f t="shared" si="9"/>
        <v>0</v>
      </c>
      <c r="E53" s="104">
        <f t="shared" si="17"/>
        <v>0</v>
      </c>
      <c r="F53" s="104">
        <f t="shared" si="18"/>
        <v>0</v>
      </c>
      <c r="G53" s="104">
        <f t="shared" si="19"/>
        <v>0</v>
      </c>
      <c r="H53" s="104">
        <f t="shared" si="20"/>
        <v>0</v>
      </c>
      <c r="I53" s="104">
        <f t="shared" si="21"/>
        <v>0</v>
      </c>
      <c r="J53" s="186">
        <f t="shared" si="22"/>
        <v>0</v>
      </c>
      <c r="L53" s="85"/>
      <c r="M53" s="85"/>
      <c r="N53" s="85"/>
    </row>
    <row r="54" spans="1:14" hidden="1">
      <c r="A54" s="119"/>
      <c r="B54" s="82"/>
      <c r="C54" s="148">
        <f t="shared" si="16"/>
        <v>0</v>
      </c>
      <c r="D54" s="140">
        <f t="shared" si="9"/>
        <v>0</v>
      </c>
      <c r="E54" s="104">
        <f t="shared" si="17"/>
        <v>0</v>
      </c>
      <c r="F54" s="104">
        <f t="shared" si="18"/>
        <v>0</v>
      </c>
      <c r="G54" s="104">
        <f t="shared" si="19"/>
        <v>0</v>
      </c>
      <c r="H54" s="104">
        <f t="shared" si="20"/>
        <v>0</v>
      </c>
      <c r="I54" s="104">
        <f t="shared" si="21"/>
        <v>0</v>
      </c>
      <c r="J54" s="186">
        <f t="shared" si="22"/>
        <v>0</v>
      </c>
      <c r="L54" s="85"/>
      <c r="M54" s="85"/>
      <c r="N54" s="85"/>
    </row>
    <row r="55" spans="1:14" hidden="1">
      <c r="A55" s="119"/>
      <c r="B55" s="82"/>
      <c r="C55" s="148">
        <f t="shared" si="16"/>
        <v>0</v>
      </c>
      <c r="D55" s="140">
        <f t="shared" si="9"/>
        <v>0</v>
      </c>
      <c r="E55" s="104">
        <f t="shared" si="17"/>
        <v>0</v>
      </c>
      <c r="F55" s="104">
        <f t="shared" si="18"/>
        <v>0</v>
      </c>
      <c r="G55" s="104">
        <f t="shared" si="19"/>
        <v>0</v>
      </c>
      <c r="H55" s="104">
        <f t="shared" si="20"/>
        <v>0</v>
      </c>
      <c r="I55" s="104">
        <f t="shared" si="21"/>
        <v>0</v>
      </c>
      <c r="J55" s="186">
        <f t="shared" si="22"/>
        <v>0</v>
      </c>
      <c r="L55" s="85"/>
      <c r="M55" s="85"/>
      <c r="N55" s="85"/>
    </row>
    <row r="56" spans="1:14" hidden="1">
      <c r="A56" s="119"/>
      <c r="B56" s="82"/>
      <c r="C56" s="148">
        <f t="shared" si="16"/>
        <v>0</v>
      </c>
      <c r="D56" s="140">
        <f t="shared" si="9"/>
        <v>0</v>
      </c>
      <c r="E56" s="104">
        <f t="shared" si="17"/>
        <v>0</v>
      </c>
      <c r="F56" s="104">
        <f t="shared" si="18"/>
        <v>0</v>
      </c>
      <c r="G56" s="104">
        <f t="shared" si="19"/>
        <v>0</v>
      </c>
      <c r="H56" s="104">
        <f t="shared" si="20"/>
        <v>0</v>
      </c>
      <c r="I56" s="104">
        <f t="shared" si="21"/>
        <v>0</v>
      </c>
      <c r="J56" s="186">
        <f t="shared" si="22"/>
        <v>0</v>
      </c>
      <c r="L56" s="85"/>
      <c r="M56" s="85"/>
      <c r="N56" s="85"/>
    </row>
    <row r="57" spans="1:14" hidden="1">
      <c r="A57" s="119"/>
      <c r="B57" s="82"/>
      <c r="C57" s="148">
        <f t="shared" si="16"/>
        <v>0</v>
      </c>
      <c r="D57" s="140">
        <f t="shared" si="9"/>
        <v>0</v>
      </c>
      <c r="E57" s="104">
        <f t="shared" si="17"/>
        <v>0</v>
      </c>
      <c r="F57" s="104">
        <f t="shared" si="18"/>
        <v>0</v>
      </c>
      <c r="G57" s="104">
        <f t="shared" si="19"/>
        <v>0</v>
      </c>
      <c r="H57" s="104">
        <f t="shared" si="20"/>
        <v>0</v>
      </c>
      <c r="I57" s="104">
        <f t="shared" si="21"/>
        <v>0</v>
      </c>
      <c r="J57" s="186">
        <f t="shared" si="22"/>
        <v>0</v>
      </c>
      <c r="L57" s="85"/>
      <c r="M57" s="85"/>
      <c r="N57" s="85"/>
    </row>
    <row r="58" spans="1:14" hidden="1">
      <c r="A58" s="119"/>
      <c r="B58" s="82"/>
      <c r="C58" s="148">
        <f t="shared" si="16"/>
        <v>0</v>
      </c>
      <c r="D58" s="140">
        <f t="shared" si="9"/>
        <v>0</v>
      </c>
      <c r="E58" s="104">
        <f t="shared" si="17"/>
        <v>0</v>
      </c>
      <c r="F58" s="104">
        <f t="shared" si="18"/>
        <v>0</v>
      </c>
      <c r="G58" s="104">
        <f t="shared" si="19"/>
        <v>0</v>
      </c>
      <c r="H58" s="104">
        <f t="shared" si="20"/>
        <v>0</v>
      </c>
      <c r="I58" s="104">
        <f t="shared" si="21"/>
        <v>0</v>
      </c>
      <c r="J58" s="186">
        <f t="shared" si="22"/>
        <v>0</v>
      </c>
      <c r="L58" s="85"/>
      <c r="M58" s="85"/>
      <c r="N58" s="85"/>
    </row>
    <row r="59" spans="1:14" hidden="1">
      <c r="A59" s="119"/>
      <c r="B59" s="82"/>
      <c r="C59" s="148">
        <f t="shared" si="16"/>
        <v>0</v>
      </c>
      <c r="D59" s="140">
        <f t="shared" si="9"/>
        <v>0</v>
      </c>
      <c r="E59" s="104">
        <f t="shared" si="17"/>
        <v>0</v>
      </c>
      <c r="F59" s="104">
        <f t="shared" si="18"/>
        <v>0</v>
      </c>
      <c r="G59" s="104">
        <f t="shared" si="19"/>
        <v>0</v>
      </c>
      <c r="H59" s="104">
        <f t="shared" si="20"/>
        <v>0</v>
      </c>
      <c r="I59" s="104">
        <f t="shared" si="21"/>
        <v>0</v>
      </c>
      <c r="J59" s="186">
        <f t="shared" si="22"/>
        <v>0</v>
      </c>
      <c r="L59" s="85"/>
      <c r="M59" s="85"/>
      <c r="N59" s="85"/>
    </row>
    <row r="60" spans="1:14" hidden="1">
      <c r="A60" s="119"/>
      <c r="B60" s="82"/>
      <c r="C60" s="148">
        <f t="shared" si="16"/>
        <v>0</v>
      </c>
      <c r="D60" s="140">
        <f t="shared" si="9"/>
        <v>0</v>
      </c>
      <c r="E60" s="104">
        <f t="shared" si="17"/>
        <v>0</v>
      </c>
      <c r="F60" s="104">
        <f t="shared" si="18"/>
        <v>0</v>
      </c>
      <c r="G60" s="104">
        <f t="shared" si="19"/>
        <v>0</v>
      </c>
      <c r="H60" s="104">
        <f t="shared" si="20"/>
        <v>0</v>
      </c>
      <c r="I60" s="104">
        <f t="shared" si="21"/>
        <v>0</v>
      </c>
      <c r="J60" s="186">
        <f t="shared" si="22"/>
        <v>0</v>
      </c>
      <c r="L60" s="85"/>
      <c r="M60" s="85"/>
      <c r="N60" s="85"/>
    </row>
    <row r="61" spans="1:14" hidden="1">
      <c r="A61" s="119"/>
      <c r="B61" s="82"/>
      <c r="C61" s="148">
        <f t="shared" si="16"/>
        <v>0</v>
      </c>
      <c r="D61" s="140">
        <f t="shared" si="9"/>
        <v>0</v>
      </c>
      <c r="E61" s="104">
        <f t="shared" si="17"/>
        <v>0</v>
      </c>
      <c r="F61" s="104">
        <f t="shared" si="18"/>
        <v>0</v>
      </c>
      <c r="G61" s="104">
        <f t="shared" si="19"/>
        <v>0</v>
      </c>
      <c r="H61" s="104">
        <f t="shared" si="20"/>
        <v>0</v>
      </c>
      <c r="I61" s="104">
        <f t="shared" si="21"/>
        <v>0</v>
      </c>
      <c r="J61" s="186">
        <f t="shared" si="22"/>
        <v>0</v>
      </c>
      <c r="L61" s="85"/>
      <c r="M61" s="85"/>
      <c r="N61" s="85"/>
    </row>
    <row r="62" spans="1:14" hidden="1">
      <c r="A62" s="119"/>
      <c r="B62" s="82"/>
      <c r="C62" s="148">
        <f t="shared" si="16"/>
        <v>0</v>
      </c>
      <c r="D62" s="140">
        <f t="shared" si="9"/>
        <v>0</v>
      </c>
      <c r="E62" s="104">
        <f t="shared" si="17"/>
        <v>0</v>
      </c>
      <c r="F62" s="104">
        <f t="shared" si="18"/>
        <v>0</v>
      </c>
      <c r="G62" s="104">
        <f t="shared" si="19"/>
        <v>0</v>
      </c>
      <c r="H62" s="104">
        <f t="shared" si="20"/>
        <v>0</v>
      </c>
      <c r="I62" s="104">
        <f t="shared" si="21"/>
        <v>0</v>
      </c>
      <c r="J62" s="186">
        <f t="shared" si="22"/>
        <v>0</v>
      </c>
      <c r="L62" s="85"/>
      <c r="M62" s="85"/>
      <c r="N62" s="85"/>
    </row>
    <row r="63" spans="1:14" hidden="1">
      <c r="A63" s="119"/>
      <c r="B63" s="82"/>
      <c r="C63" s="148">
        <f t="shared" si="16"/>
        <v>0</v>
      </c>
      <c r="D63" s="140">
        <f t="shared" si="9"/>
        <v>0</v>
      </c>
      <c r="E63" s="104">
        <f t="shared" si="17"/>
        <v>0</v>
      </c>
      <c r="F63" s="104">
        <f t="shared" si="18"/>
        <v>0</v>
      </c>
      <c r="G63" s="104">
        <f t="shared" si="19"/>
        <v>0</v>
      </c>
      <c r="H63" s="104">
        <f t="shared" si="20"/>
        <v>0</v>
      </c>
      <c r="I63" s="104">
        <f t="shared" si="21"/>
        <v>0</v>
      </c>
      <c r="J63" s="186">
        <f t="shared" si="22"/>
        <v>0</v>
      </c>
      <c r="L63" s="85"/>
      <c r="M63" s="85"/>
      <c r="N63" s="85"/>
    </row>
    <row r="64" spans="1:14" hidden="1">
      <c r="A64" s="119"/>
      <c r="B64" s="82"/>
      <c r="C64" s="148">
        <f t="shared" si="16"/>
        <v>0</v>
      </c>
      <c r="D64" s="140">
        <f t="shared" si="9"/>
        <v>0</v>
      </c>
      <c r="E64" s="104">
        <f t="shared" si="17"/>
        <v>0</v>
      </c>
      <c r="F64" s="104">
        <f t="shared" si="18"/>
        <v>0</v>
      </c>
      <c r="G64" s="104">
        <f t="shared" si="19"/>
        <v>0</v>
      </c>
      <c r="H64" s="104">
        <f t="shared" si="20"/>
        <v>0</v>
      </c>
      <c r="I64" s="104">
        <f t="shared" si="21"/>
        <v>0</v>
      </c>
      <c r="J64" s="186">
        <f t="shared" si="22"/>
        <v>0</v>
      </c>
      <c r="L64" s="85"/>
      <c r="M64" s="85"/>
      <c r="N64" s="85"/>
    </row>
    <row r="65" spans="1:14" hidden="1">
      <c r="A65" s="119"/>
      <c r="B65" s="82"/>
      <c r="C65" s="148">
        <f t="shared" si="16"/>
        <v>0</v>
      </c>
      <c r="D65" s="140">
        <f t="shared" si="9"/>
        <v>0</v>
      </c>
      <c r="E65" s="104">
        <f t="shared" si="17"/>
        <v>0</v>
      </c>
      <c r="F65" s="104">
        <f t="shared" si="18"/>
        <v>0</v>
      </c>
      <c r="G65" s="104">
        <f t="shared" si="19"/>
        <v>0</v>
      </c>
      <c r="H65" s="104">
        <f t="shared" si="20"/>
        <v>0</v>
      </c>
      <c r="I65" s="104">
        <f t="shared" si="21"/>
        <v>0</v>
      </c>
      <c r="J65" s="186">
        <f t="shared" si="22"/>
        <v>0</v>
      </c>
      <c r="L65" s="85"/>
      <c r="M65" s="85"/>
      <c r="N65" s="85"/>
    </row>
    <row r="66" spans="1:14" hidden="1">
      <c r="A66" s="119"/>
      <c r="B66" s="82"/>
      <c r="C66" s="148">
        <f t="shared" si="16"/>
        <v>0</v>
      </c>
      <c r="D66" s="140">
        <f t="shared" si="9"/>
        <v>0</v>
      </c>
      <c r="E66" s="104">
        <f t="shared" si="17"/>
        <v>0</v>
      </c>
      <c r="F66" s="104">
        <f t="shared" si="18"/>
        <v>0</v>
      </c>
      <c r="G66" s="104">
        <f t="shared" si="19"/>
        <v>0</v>
      </c>
      <c r="H66" s="104">
        <f t="shared" si="20"/>
        <v>0</v>
      </c>
      <c r="I66" s="104">
        <f t="shared" si="21"/>
        <v>0</v>
      </c>
      <c r="J66" s="186">
        <f t="shared" si="22"/>
        <v>0</v>
      </c>
      <c r="L66" s="85"/>
      <c r="M66" s="85"/>
      <c r="N66" s="85"/>
    </row>
    <row r="67" spans="1:14" hidden="1">
      <c r="A67" s="119"/>
      <c r="B67" s="82"/>
      <c r="C67" s="148">
        <f t="shared" si="16"/>
        <v>0</v>
      </c>
      <c r="D67" s="140">
        <f t="shared" si="9"/>
        <v>0</v>
      </c>
      <c r="E67" s="104">
        <f t="shared" si="17"/>
        <v>0</v>
      </c>
      <c r="F67" s="104">
        <f t="shared" si="18"/>
        <v>0</v>
      </c>
      <c r="G67" s="104">
        <f t="shared" si="19"/>
        <v>0</v>
      </c>
      <c r="H67" s="104">
        <f t="shared" si="20"/>
        <v>0</v>
      </c>
      <c r="I67" s="104">
        <f t="shared" si="21"/>
        <v>0</v>
      </c>
      <c r="J67" s="186">
        <f t="shared" si="22"/>
        <v>0</v>
      </c>
      <c r="L67" s="85"/>
      <c r="M67" s="85"/>
      <c r="N67" s="85"/>
    </row>
    <row r="68" spans="1:14" hidden="1">
      <c r="A68" s="119"/>
      <c r="B68" s="82"/>
      <c r="C68" s="148">
        <f t="shared" si="16"/>
        <v>0</v>
      </c>
      <c r="D68" s="140">
        <f t="shared" si="9"/>
        <v>0</v>
      </c>
      <c r="E68" s="104">
        <f t="shared" si="17"/>
        <v>0</v>
      </c>
      <c r="F68" s="104">
        <f t="shared" si="18"/>
        <v>0</v>
      </c>
      <c r="G68" s="104">
        <f t="shared" si="19"/>
        <v>0</v>
      </c>
      <c r="H68" s="104">
        <f t="shared" si="20"/>
        <v>0</v>
      </c>
      <c r="I68" s="104">
        <f t="shared" si="21"/>
        <v>0</v>
      </c>
      <c r="J68" s="186">
        <f t="shared" si="22"/>
        <v>0</v>
      </c>
      <c r="L68" s="85"/>
      <c r="M68" s="85"/>
      <c r="N68" s="85"/>
    </row>
    <row r="69" spans="1:14" hidden="1">
      <c r="A69" s="119"/>
      <c r="B69" s="82"/>
      <c r="C69" s="148">
        <f t="shared" si="16"/>
        <v>0</v>
      </c>
      <c r="D69" s="140">
        <f t="shared" si="9"/>
        <v>0</v>
      </c>
      <c r="E69" s="104">
        <f t="shared" si="17"/>
        <v>0</v>
      </c>
      <c r="F69" s="104">
        <f t="shared" si="18"/>
        <v>0</v>
      </c>
      <c r="G69" s="104">
        <f t="shared" si="19"/>
        <v>0</v>
      </c>
      <c r="H69" s="104">
        <f t="shared" si="20"/>
        <v>0</v>
      </c>
      <c r="I69" s="104">
        <f t="shared" si="21"/>
        <v>0</v>
      </c>
      <c r="J69" s="186">
        <f t="shared" si="22"/>
        <v>0</v>
      </c>
      <c r="L69" s="85"/>
      <c r="M69" s="85"/>
      <c r="N69" s="85"/>
    </row>
    <row r="70" spans="1:14" hidden="1">
      <c r="A70" s="119"/>
      <c r="B70" s="82"/>
      <c r="C70" s="148">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L70" s="85"/>
      <c r="M70" s="85"/>
      <c r="N70" s="85"/>
    </row>
    <row r="71" spans="1:14" hidden="1">
      <c r="A71" s="119"/>
      <c r="B71" s="82"/>
      <c r="C71" s="148">
        <f t="shared" si="23"/>
        <v>0</v>
      </c>
      <c r="D71" s="140">
        <f t="shared" ref="D71:D84" si="30">SUM(E71:K71)-MIN(E71:J71)</f>
        <v>0</v>
      </c>
      <c r="E71" s="104">
        <f t="shared" si="24"/>
        <v>0</v>
      </c>
      <c r="F71" s="104">
        <f t="shared" si="25"/>
        <v>0</v>
      </c>
      <c r="G71" s="104">
        <f t="shared" si="26"/>
        <v>0</v>
      </c>
      <c r="H71" s="104">
        <f t="shared" si="27"/>
        <v>0</v>
      </c>
      <c r="I71" s="104">
        <f t="shared" si="28"/>
        <v>0</v>
      </c>
      <c r="J71" s="186">
        <f t="shared" si="29"/>
        <v>0</v>
      </c>
      <c r="L71" s="85"/>
      <c r="M71" s="85"/>
      <c r="N71" s="85"/>
    </row>
    <row r="72" spans="1:14" hidden="1">
      <c r="A72" s="119"/>
      <c r="B72" s="82"/>
      <c r="C72" s="148">
        <f t="shared" si="23"/>
        <v>0</v>
      </c>
      <c r="D72" s="140">
        <f t="shared" si="30"/>
        <v>0</v>
      </c>
      <c r="E72" s="104">
        <f t="shared" si="24"/>
        <v>0</v>
      </c>
      <c r="F72" s="104">
        <f t="shared" si="25"/>
        <v>0</v>
      </c>
      <c r="G72" s="104">
        <f t="shared" si="26"/>
        <v>0</v>
      </c>
      <c r="H72" s="104">
        <f t="shared" si="27"/>
        <v>0</v>
      </c>
      <c r="I72" s="104">
        <f t="shared" si="28"/>
        <v>0</v>
      </c>
      <c r="J72" s="186">
        <f t="shared" si="29"/>
        <v>0</v>
      </c>
      <c r="L72" s="85"/>
      <c r="M72" s="85"/>
      <c r="N72" s="85"/>
    </row>
    <row r="73" spans="1:14" hidden="1">
      <c r="A73" s="119"/>
      <c r="B73" s="82"/>
      <c r="C73" s="148">
        <f t="shared" si="23"/>
        <v>0</v>
      </c>
      <c r="D73" s="140">
        <f t="shared" si="30"/>
        <v>0</v>
      </c>
      <c r="E73" s="104">
        <f t="shared" si="24"/>
        <v>0</v>
      </c>
      <c r="F73" s="104">
        <f t="shared" si="25"/>
        <v>0</v>
      </c>
      <c r="G73" s="104">
        <f t="shared" si="26"/>
        <v>0</v>
      </c>
      <c r="H73" s="104">
        <f t="shared" si="27"/>
        <v>0</v>
      </c>
      <c r="I73" s="104">
        <f t="shared" si="28"/>
        <v>0</v>
      </c>
      <c r="J73" s="186">
        <f t="shared" si="29"/>
        <v>0</v>
      </c>
      <c r="L73" s="85"/>
      <c r="M73" s="85"/>
      <c r="N73" s="85"/>
    </row>
    <row r="74" spans="1:14" hidden="1">
      <c r="A74" s="119"/>
      <c r="B74" s="82"/>
      <c r="C74" s="148">
        <f t="shared" si="23"/>
        <v>0</v>
      </c>
      <c r="D74" s="140">
        <f t="shared" si="30"/>
        <v>0</v>
      </c>
      <c r="E74" s="104">
        <f t="shared" si="24"/>
        <v>0</v>
      </c>
      <c r="F74" s="104">
        <f t="shared" si="25"/>
        <v>0</v>
      </c>
      <c r="G74" s="104">
        <f t="shared" si="26"/>
        <v>0</v>
      </c>
      <c r="H74" s="104">
        <f t="shared" si="27"/>
        <v>0</v>
      </c>
      <c r="I74" s="104">
        <f t="shared" si="28"/>
        <v>0</v>
      </c>
      <c r="J74" s="186">
        <f t="shared" si="29"/>
        <v>0</v>
      </c>
      <c r="L74" s="85"/>
      <c r="M74" s="85"/>
      <c r="N74" s="85"/>
    </row>
    <row r="75" spans="1:14" hidden="1">
      <c r="A75" s="119"/>
      <c r="B75" s="82"/>
      <c r="C75" s="148">
        <f t="shared" si="23"/>
        <v>0</v>
      </c>
      <c r="D75" s="140">
        <f t="shared" si="30"/>
        <v>0</v>
      </c>
      <c r="E75" s="104">
        <f t="shared" si="24"/>
        <v>0</v>
      </c>
      <c r="F75" s="104">
        <f t="shared" si="25"/>
        <v>0</v>
      </c>
      <c r="G75" s="104">
        <f t="shared" si="26"/>
        <v>0</v>
      </c>
      <c r="H75" s="104">
        <f t="shared" si="27"/>
        <v>0</v>
      </c>
      <c r="I75" s="104">
        <f t="shared" si="28"/>
        <v>0</v>
      </c>
      <c r="J75" s="186">
        <f t="shared" si="29"/>
        <v>0</v>
      </c>
      <c r="L75" s="85"/>
      <c r="M75" s="85"/>
      <c r="N75" s="85"/>
    </row>
    <row r="76" spans="1:14" ht="15" hidden="1">
      <c r="A76" s="119"/>
      <c r="B76" s="83"/>
      <c r="C76" s="148">
        <f t="shared" si="23"/>
        <v>0</v>
      </c>
      <c r="D76" s="140">
        <f t="shared" si="30"/>
        <v>0</v>
      </c>
      <c r="E76" s="104">
        <f t="shared" si="24"/>
        <v>0</v>
      </c>
      <c r="F76" s="104">
        <f t="shared" si="25"/>
        <v>0</v>
      </c>
      <c r="G76" s="104">
        <f t="shared" si="26"/>
        <v>0</v>
      </c>
      <c r="H76" s="104">
        <f t="shared" si="27"/>
        <v>0</v>
      </c>
      <c r="I76" s="104">
        <f t="shared" si="28"/>
        <v>0</v>
      </c>
      <c r="J76" s="186">
        <f t="shared" si="29"/>
        <v>0</v>
      </c>
      <c r="L76" s="85"/>
      <c r="M76" s="85"/>
      <c r="N76" s="85"/>
    </row>
    <row r="77" spans="1:14" ht="15" hidden="1">
      <c r="A77" s="119"/>
      <c r="B77" s="83"/>
      <c r="C77" s="148">
        <f t="shared" si="23"/>
        <v>0</v>
      </c>
      <c r="D77" s="140">
        <f t="shared" si="30"/>
        <v>0</v>
      </c>
      <c r="E77" s="104">
        <f t="shared" si="24"/>
        <v>0</v>
      </c>
      <c r="F77" s="104">
        <f t="shared" si="25"/>
        <v>0</v>
      </c>
      <c r="G77" s="104">
        <f t="shared" si="26"/>
        <v>0</v>
      </c>
      <c r="H77" s="104">
        <f t="shared" si="27"/>
        <v>0</v>
      </c>
      <c r="I77" s="104">
        <f t="shared" si="28"/>
        <v>0</v>
      </c>
      <c r="J77" s="186">
        <f t="shared" si="29"/>
        <v>0</v>
      </c>
      <c r="L77" s="85"/>
      <c r="M77" s="85"/>
      <c r="N77" s="85"/>
    </row>
    <row r="78" spans="1:14" ht="15" hidden="1">
      <c r="A78" s="119"/>
      <c r="B78" s="83"/>
      <c r="C78" s="148">
        <f t="shared" si="23"/>
        <v>0</v>
      </c>
      <c r="D78" s="140">
        <f t="shared" si="30"/>
        <v>0</v>
      </c>
      <c r="E78" s="104">
        <f t="shared" si="24"/>
        <v>0</v>
      </c>
      <c r="F78" s="104">
        <f t="shared" si="25"/>
        <v>0</v>
      </c>
      <c r="G78" s="104">
        <f t="shared" si="26"/>
        <v>0</v>
      </c>
      <c r="H78" s="104">
        <f t="shared" si="27"/>
        <v>0</v>
      </c>
      <c r="I78" s="104">
        <f t="shared" si="28"/>
        <v>0</v>
      </c>
      <c r="J78" s="186">
        <f t="shared" si="29"/>
        <v>0</v>
      </c>
      <c r="L78" s="85"/>
      <c r="M78" s="85"/>
      <c r="N78" s="85"/>
    </row>
    <row r="79" spans="1:14" ht="15" hidden="1">
      <c r="A79" s="119"/>
      <c r="B79" s="83"/>
      <c r="C79" s="148">
        <f t="shared" si="23"/>
        <v>0</v>
      </c>
      <c r="D79" s="140">
        <f t="shared" si="30"/>
        <v>0</v>
      </c>
      <c r="E79" s="104">
        <f t="shared" si="24"/>
        <v>0</v>
      </c>
      <c r="F79" s="104">
        <f t="shared" si="25"/>
        <v>0</v>
      </c>
      <c r="G79" s="104">
        <f t="shared" si="26"/>
        <v>0</v>
      </c>
      <c r="H79" s="104">
        <f t="shared" si="27"/>
        <v>0</v>
      </c>
      <c r="I79" s="104">
        <f t="shared" si="28"/>
        <v>0</v>
      </c>
      <c r="J79" s="186">
        <f t="shared" si="29"/>
        <v>0</v>
      </c>
      <c r="L79" s="85"/>
      <c r="M79" s="85"/>
      <c r="N79" s="85"/>
    </row>
    <row r="80" spans="1:14" ht="15" hidden="1">
      <c r="A80" s="119"/>
      <c r="B80" s="83"/>
      <c r="C80" s="148">
        <f t="shared" si="23"/>
        <v>0</v>
      </c>
      <c r="D80" s="140">
        <f t="shared" si="30"/>
        <v>0</v>
      </c>
      <c r="E80" s="104">
        <f t="shared" si="24"/>
        <v>0</v>
      </c>
      <c r="F80" s="104">
        <f t="shared" si="25"/>
        <v>0</v>
      </c>
      <c r="G80" s="104">
        <f t="shared" si="26"/>
        <v>0</v>
      </c>
      <c r="H80" s="104">
        <f t="shared" si="27"/>
        <v>0</v>
      </c>
      <c r="I80" s="104">
        <f t="shared" si="28"/>
        <v>0</v>
      </c>
      <c r="J80" s="186">
        <f t="shared" si="29"/>
        <v>0</v>
      </c>
      <c r="L80" s="85"/>
      <c r="M80" s="85"/>
      <c r="N80" s="85"/>
    </row>
    <row r="81" spans="1:24" ht="15" hidden="1">
      <c r="A81" s="119"/>
      <c r="B81" s="83"/>
      <c r="C81" s="148">
        <f t="shared" si="23"/>
        <v>0</v>
      </c>
      <c r="D81" s="140">
        <f t="shared" si="30"/>
        <v>0</v>
      </c>
      <c r="E81" s="104">
        <f t="shared" si="24"/>
        <v>0</v>
      </c>
      <c r="F81" s="104">
        <f t="shared" si="25"/>
        <v>0</v>
      </c>
      <c r="G81" s="104">
        <f t="shared" si="26"/>
        <v>0</v>
      </c>
      <c r="H81" s="104">
        <f t="shared" si="27"/>
        <v>0</v>
      </c>
      <c r="I81" s="104">
        <f t="shared" si="28"/>
        <v>0</v>
      </c>
      <c r="J81" s="186">
        <f t="shared" si="29"/>
        <v>0</v>
      </c>
      <c r="L81" s="85"/>
      <c r="M81" s="85"/>
      <c r="N81" s="85"/>
    </row>
    <row r="82" spans="1:24" ht="15" hidden="1">
      <c r="A82" s="119"/>
      <c r="B82" s="83"/>
      <c r="C82" s="148">
        <f t="shared" si="23"/>
        <v>0</v>
      </c>
      <c r="D82" s="140">
        <f t="shared" si="30"/>
        <v>0</v>
      </c>
      <c r="E82" s="104">
        <f t="shared" si="24"/>
        <v>0</v>
      </c>
      <c r="F82" s="104">
        <f t="shared" si="25"/>
        <v>0</v>
      </c>
      <c r="G82" s="104">
        <f t="shared" si="26"/>
        <v>0</v>
      </c>
      <c r="H82" s="104">
        <f t="shared" si="27"/>
        <v>0</v>
      </c>
      <c r="I82" s="104">
        <f t="shared" si="28"/>
        <v>0</v>
      </c>
      <c r="J82" s="186">
        <f t="shared" si="29"/>
        <v>0</v>
      </c>
      <c r="L82" s="85"/>
      <c r="M82" s="85"/>
      <c r="N82" s="85"/>
    </row>
    <row r="83" spans="1:24" ht="15" hidden="1">
      <c r="A83" s="119"/>
      <c r="B83" s="83"/>
      <c r="C83" s="148">
        <f t="shared" si="23"/>
        <v>0</v>
      </c>
      <c r="D83" s="140">
        <f t="shared" si="30"/>
        <v>0</v>
      </c>
      <c r="E83" s="104">
        <f t="shared" si="24"/>
        <v>0</v>
      </c>
      <c r="F83" s="104">
        <f t="shared" si="25"/>
        <v>0</v>
      </c>
      <c r="G83" s="104">
        <f t="shared" si="26"/>
        <v>0</v>
      </c>
      <c r="H83" s="104">
        <f t="shared" si="27"/>
        <v>0</v>
      </c>
      <c r="I83" s="104">
        <f t="shared" si="28"/>
        <v>0</v>
      </c>
      <c r="J83" s="186">
        <f t="shared" si="29"/>
        <v>0</v>
      </c>
      <c r="L83" s="85"/>
      <c r="M83" s="85"/>
      <c r="N83" s="85"/>
    </row>
    <row r="84" spans="1:24" ht="15" hidden="1">
      <c r="A84" s="120"/>
      <c r="B84" s="83"/>
      <c r="C84" s="148">
        <f t="shared" si="23"/>
        <v>0</v>
      </c>
      <c r="D84" s="140">
        <f t="shared" si="30"/>
        <v>0</v>
      </c>
      <c r="E84" s="104">
        <f t="shared" si="24"/>
        <v>0</v>
      </c>
      <c r="F84" s="104">
        <f t="shared" si="25"/>
        <v>0</v>
      </c>
      <c r="G84" s="104">
        <f t="shared" si="26"/>
        <v>0</v>
      </c>
      <c r="H84" s="104">
        <f t="shared" si="27"/>
        <v>0</v>
      </c>
      <c r="I84" s="104">
        <f t="shared" si="28"/>
        <v>0</v>
      </c>
      <c r="J84" s="186">
        <f t="shared" si="29"/>
        <v>0</v>
      </c>
      <c r="L84" s="85"/>
      <c r="M84" s="85"/>
      <c r="N84" s="85"/>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v>0</v>
      </c>
      <c r="L93" s="94">
        <v>0</v>
      </c>
      <c r="M93" s="96">
        <v>1</v>
      </c>
      <c r="N93" s="85"/>
      <c r="O93" s="85">
        <v>0</v>
      </c>
      <c r="P93" s="85">
        <v>0</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v>0</v>
      </c>
      <c r="H94" s="94">
        <v>0</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v>0</v>
      </c>
      <c r="H96" s="94">
        <v>0</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v>0</v>
      </c>
      <c r="H98" s="94">
        <v>0</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85"/>
      <c r="K99" s="94" t="e">
        <f>VLOOKUP(J92,'POINTS SCORE'!$B$8:$AK$37,8,FALSE)</f>
        <v>#N/A</v>
      </c>
      <c r="L99" s="94" t="e">
        <f>VLOOKUP(J92,'POINTS SCORE'!$B$37:$AK$78,8,FALSE)</f>
        <v>#N/A</v>
      </c>
      <c r="M99" s="96">
        <v>7</v>
      </c>
      <c r="N99" s="85"/>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85"/>
      <c r="K100" s="94" t="e">
        <f>VLOOKUP(J92,'POINTS SCORE'!$B$8:$AK$37,9,FALSE)</f>
        <v>#N/A</v>
      </c>
      <c r="L100" s="94" t="e">
        <f>VLOOKUP(J92,'POINTS SCORE'!$B$37:$AK$78,9,FALSE)</f>
        <v>#N/A</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85"/>
      <c r="K101" s="94" t="e">
        <f>VLOOKUP(J92,'POINTS SCORE'!$B$8:$AK$37,10,FALSE)</f>
        <v>#N/A</v>
      </c>
      <c r="L101" s="94" t="e">
        <f>VLOOKUP(J92,'POINTS SCORE'!$B$37:$AK$78,10,FALSE)</f>
        <v>#N/A</v>
      </c>
      <c r="M101" s="96">
        <v>9</v>
      </c>
      <c r="N101" s="85"/>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85"/>
      <c r="K102" s="94" t="e">
        <f>VLOOKUP(J92,'POINTS SCORE'!$B$8:$AK$37,11,FALSE)</f>
        <v>#N/A</v>
      </c>
      <c r="L102" s="94" t="e">
        <f>VLOOKUP(J92,'POINTS SCORE'!$B$37:$AK$78,11,FALSE)</f>
        <v>#N/A</v>
      </c>
      <c r="M102" s="96">
        <v>10</v>
      </c>
      <c r="N102" s="85"/>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94" t="e">
        <f>VLOOKUP(J92,'POINTS SCORE'!$B$8:$AK$37,12,FALSE)</f>
        <v>#N/A</v>
      </c>
      <c r="L103" s="94" t="e">
        <f>VLOOKUP(J92,'POINTS SCORE'!$B$37:$AK$78,12,FALSE)</f>
        <v>#N/A</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94" t="e">
        <f>VLOOKUP(J92,'POINTS SCORE'!$B$8:$AK$37,13,FALSE)</f>
        <v>#N/A</v>
      </c>
      <c r="L104" s="94" t="e">
        <f>VLOOKUP(J92,'POINTS SCORE'!$B$37:$AK$78,13,FALSE)</f>
        <v>#N/A</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94" t="e">
        <f>VLOOKUP(J92,'POINTS SCORE'!$B$8:$AK$37,14,FALSE)</f>
        <v>#N/A</v>
      </c>
      <c r="L105" s="94" t="e">
        <f>VLOOKUP(J92,'POINTS SCORE'!$B$37:$AK$78,14,FALSE)</f>
        <v>#N/A</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94" t="e">
        <f>VLOOKUP(J92,'POINTS SCORE'!$B$8:$AK$37,15,FALSE)</f>
        <v>#N/A</v>
      </c>
      <c r="L106" s="94" t="e">
        <f>VLOOKUP(J92,'POINTS SCORE'!$B$37:$AK$78,15,FALSE)</f>
        <v>#N/A</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94" t="e">
        <f>VLOOKUP(J92,'POINTS SCORE'!$B$8:$AK$37,16,FALSE)</f>
        <v>#N/A</v>
      </c>
      <c r="L107" s="94" t="e">
        <f>VLOOKUP(J92,'POINTS SCORE'!$B$37:$AK$78,16,FALSE)</f>
        <v>#N/A</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94" t="e">
        <f>VLOOKUP(J92,'POINTS SCORE'!$B$8:$AK$37,17,FALSE)</f>
        <v>#N/A</v>
      </c>
      <c r="L108" s="94" t="e">
        <f>VLOOKUP(J92,'POINTS SCORE'!$B$37:$AK$78,17,FALSE)</f>
        <v>#N/A</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94" t="e">
        <f>VLOOKUP(J92,'POINTS SCORE'!$B$8:$AK$37,18,FALSE)</f>
        <v>#N/A</v>
      </c>
      <c r="L109" s="94" t="e">
        <f>VLOOKUP(J92,'POINTS SCORE'!$B$37:$AK$78,18,FALSE)</f>
        <v>#N/A</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94" t="e">
        <f>VLOOKUP(J92,'POINTS SCORE'!$B$8:$AK$37,19,FALSE)</f>
        <v>#N/A</v>
      </c>
      <c r="L110" s="94" t="e">
        <f>VLOOKUP(J92,'POINTS SCORE'!$B$37:$AK$78,19,FALSE)</f>
        <v>#N/A</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94" t="e">
        <f>VLOOKUP(J92,'POINTS SCORE'!$B$8:$AK$37,20,FALSE)</f>
        <v>#N/A</v>
      </c>
      <c r="L111" s="94" t="e">
        <f>VLOOKUP(J92,'POINTS SCORE'!$B$37:$AK$78,20,FALSE)</f>
        <v>#N/A</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94" t="e">
        <f>VLOOKUP(J92,'POINTS SCORE'!$B$8:$AK$37,21,FALSE)</f>
        <v>#N/A</v>
      </c>
      <c r="L112" s="94" t="e">
        <f>VLOOKUP(J92,'POINTS SCORE'!$B$37:$AK$78,21,FALSE)</f>
        <v>#N/A</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94" t="e">
        <f>VLOOKUP(J92,'POINTS SCORE'!$B$8:$AK$37,22,FALSE)</f>
        <v>#N/A</v>
      </c>
      <c r="L113" s="94" t="e">
        <f>VLOOKUP(J92,'POINTS SCORE'!$B$37:$AK$78,22,FALSE)</f>
        <v>#N/A</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94" t="e">
        <f>VLOOKUP(J92,'POINTS SCORE'!$B$8:$AK$37,23,FALSE)</f>
        <v>#N/A</v>
      </c>
      <c r="L114" s="94" t="e">
        <f>VLOOKUP(J92,'POINTS SCORE'!$B$37:$AK$78,23,FALSE)</f>
        <v>#N/A</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94" t="e">
        <f>VLOOKUP(J92,'POINTS SCORE'!$B$8:$AK$37,24,FALSE)</f>
        <v>#N/A</v>
      </c>
      <c r="L115" s="94" t="e">
        <f>VLOOKUP(J92,'POINTS SCORE'!$B$37:$AK$78,24,FALSE)</f>
        <v>#N/A</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94" t="e">
        <f>VLOOKUP(J92,'POINTS SCORE'!$B$8:$AK$37,25,FALSE)</f>
        <v>#N/A</v>
      </c>
      <c r="L116" s="94" t="e">
        <f>VLOOKUP(J92,'POINTS SCORE'!$B$37:$AK$78,25,FALSE)</f>
        <v>#N/A</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94" t="e">
        <f>VLOOKUP(J92,'POINTS SCORE'!$B$8:$AK$37,26,FALSE)</f>
        <v>#N/A</v>
      </c>
      <c r="L117" s="94" t="e">
        <f>VLOOKUP(J92,'POINTS SCORE'!$B$37:$AK$78,26,FALSE)</f>
        <v>#N/A</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94" t="e">
        <f>VLOOKUP(J92,'POINTS SCORE'!$B$8:$AK$37,27,FALSE)</f>
        <v>#N/A</v>
      </c>
      <c r="L118" s="94" t="e">
        <f>VLOOKUP(J92,'POINTS SCORE'!$B$37:$AK$78,27,FALSE)</f>
        <v>#N/A</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94" t="e">
        <f>VLOOKUP(J92,'POINTS SCORE'!$B$8:$AK$37,28,FALSE)</f>
        <v>#N/A</v>
      </c>
      <c r="L119" s="94" t="e">
        <f>VLOOKUP(J92,'POINTS SCORE'!$B$37:$AK$78,28,FALSE)</f>
        <v>#N/A</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94" t="e">
        <f>VLOOKUP(J92,'POINTS SCORE'!$B$8:$AK$37,29,FALSE)</f>
        <v>#N/A</v>
      </c>
      <c r="L120" s="94" t="e">
        <f>VLOOKUP(J92,'POINTS SCORE'!$B$37:$AK$78,29,FALSE)</f>
        <v>#N/A</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94" t="e">
        <f>VLOOKUP(J92,'POINTS SCORE'!$B$8:$AK$37,30,FALSE)</f>
        <v>#N/A</v>
      </c>
      <c r="L121" s="94" t="e">
        <f>VLOOKUP(J92,'POINTS SCORE'!$B$37:$AK$78,30,FALSE)</f>
        <v>#N/A</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94" t="e">
        <f>VLOOKUP(J92,'POINTS SCORE'!$B$8:$AK$37,31,FALSE)</f>
        <v>#N/A</v>
      </c>
      <c r="L122" s="94" t="e">
        <f>VLOOKUP(J92,'POINTS SCORE'!$B$37:$AK$78,31,FALSE)</f>
        <v>#N/A</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85" t="e">
        <f>VLOOKUP(F92,'POINTS SCORE'!$B$8:$AK$37,34,FALSE)</f>
        <v>#N/A</v>
      </c>
      <c r="H123" s="85" t="e">
        <f>VLOOKUP(F92,'POINTS SCORE'!$B$37:$AK$78,34,FALSE)</f>
        <v>#N/A</v>
      </c>
      <c r="I123" s="96" t="s">
        <v>62</v>
      </c>
      <c r="J123" s="85"/>
      <c r="K123" s="85" t="e">
        <f>VLOOKUP(J92,'POINTS SCORE'!$B$8:$AK$37,34,FALSE)</f>
        <v>#N/A</v>
      </c>
      <c r="L123" s="85" t="e">
        <f>VLOOKUP(J92,'POINTS SCORE'!$B$37:$AK$78,34,FALSE)</f>
        <v>#N/A</v>
      </c>
      <c r="M123" s="96" t="s">
        <v>62</v>
      </c>
      <c r="N123" s="85"/>
      <c r="O123" s="85" t="e">
        <f>VLOOKUP(N92,'POINTS SCORE'!$B$8:$AK$37,34,FALSE)</f>
        <v>#N/A</v>
      </c>
      <c r="P123" s="85" t="e">
        <f>VLOOKUP(N92,'POINTS SCORE'!$B$37:$AK$78,34,FALSE)</f>
        <v>#N/A</v>
      </c>
      <c r="Q123" s="88" t="s">
        <v>62</v>
      </c>
      <c r="S123" s="85">
        <v>0</v>
      </c>
      <c r="T123" s="85">
        <v>0</v>
      </c>
      <c r="U123" s="88" t="s">
        <v>62</v>
      </c>
      <c r="W123" s="85" t="e">
        <f>VLOOKUP(V92,'POINTS SCORE'!$B$8:$AK$37,34,FALSE)</f>
        <v>#N/A</v>
      </c>
      <c r="X123" s="89" t="e">
        <f>VLOOKUP(V92,'POINTS SCORE'!$B$37:$AK$78,34,FALSE)</f>
        <v>#N/A</v>
      </c>
    </row>
    <row r="124" spans="1:24">
      <c r="A124" s="88" t="s">
        <v>62</v>
      </c>
      <c r="B124" s="99"/>
      <c r="C124" s="85" t="e">
        <f>VLOOKUP(B92,'POINTS SCORE'!$B$8:$AK$37,34,FALSE)</f>
        <v>#N/A</v>
      </c>
      <c r="D124" s="85" t="e">
        <f>VLOOKUP(B92,'POINTS SCORE'!$B$37:$AK$78,34,FALSE)</f>
        <v>#N/A</v>
      </c>
      <c r="E124" s="96" t="s">
        <v>62</v>
      </c>
      <c r="F124" s="85"/>
      <c r="G124" s="85" t="e">
        <f>VLOOKUP(F92,'POINTS SCORE'!$B$8:$AK$37,34,FALSE)</f>
        <v>#N/A</v>
      </c>
      <c r="H124" s="85" t="e">
        <f>VLOOKUP(F92,'POINTS SCORE'!$B$37:$AK$78,34,FALSE)</f>
        <v>#N/A</v>
      </c>
      <c r="I124" s="96" t="s">
        <v>62</v>
      </c>
      <c r="J124" s="85"/>
      <c r="K124" s="85" t="e">
        <f>VLOOKUP(J92,'POINTS SCORE'!$B$8:$AK$37,34,FALSE)</f>
        <v>#N/A</v>
      </c>
      <c r="L124" s="85" t="e">
        <f>VLOOKUP(J92,'POINTS SCORE'!$B$37:$AK$78,34,FALSE)</f>
        <v>#N/A</v>
      </c>
      <c r="M124" s="96" t="s">
        <v>62</v>
      </c>
      <c r="N124" s="85"/>
      <c r="O124" s="85" t="e">
        <f>VLOOKUP(N92,'POINTS SCORE'!$B$8:$AK$37,34,FALSE)</f>
        <v>#N/A</v>
      </c>
      <c r="P124" s="85" t="e">
        <f>VLOOKUP(N92,'POINTS SCORE'!$B$37:$AK$78,34,FALSE)</f>
        <v>#N/A</v>
      </c>
      <c r="Q124" s="88" t="s">
        <v>62</v>
      </c>
      <c r="S124" s="85" t="e">
        <f>VLOOKUP(R92,'POINTS SCORE'!$B$8:$AK$37,34,FALSE)</f>
        <v>#N/A</v>
      </c>
      <c r="T124" s="85" t="e">
        <f>VLOOKUP(R92,'POINTS SCORE'!$B$37:$AK$78,34,FALSE)</f>
        <v>#N/A</v>
      </c>
      <c r="U124" s="88" t="s">
        <v>62</v>
      </c>
      <c r="W124" s="85" t="e">
        <f>VLOOKUP(V92,'POINTS SCORE'!$B$8:$AK$37,34,FALSE)</f>
        <v>#N/A</v>
      </c>
      <c r="X124" s="89" t="e">
        <f>VLOOKUP(V92,'POINTS SCORE'!$B$37:$AK$78,34,FALSE)</f>
        <v>#N/A</v>
      </c>
    </row>
    <row r="125" spans="1:24">
      <c r="A125" s="88" t="s">
        <v>62</v>
      </c>
      <c r="B125" s="99"/>
      <c r="C125" s="85" t="e">
        <f>VLOOKUP(B92,'POINTS SCORE'!$B$8:$AK$37,34,FALSE)</f>
        <v>#N/A</v>
      </c>
      <c r="D125" s="85" t="e">
        <f>VLOOKUP(B92,'POINTS SCORE'!$B$37:$AK$78,34,FALSE)</f>
        <v>#N/A</v>
      </c>
      <c r="E125" s="96" t="s">
        <v>62</v>
      </c>
      <c r="F125" s="85"/>
      <c r="G125" s="85" t="e">
        <f>VLOOKUP(F92,'POINTS SCORE'!$B$8:$AK$37,34,FALSE)</f>
        <v>#N/A</v>
      </c>
      <c r="H125" s="85" t="e">
        <f>VLOOKUP(F92,'POINTS SCORE'!$B$37:$AK$78,34,FALSE)</f>
        <v>#N/A</v>
      </c>
      <c r="I125" s="96" t="s">
        <v>62</v>
      </c>
      <c r="J125" s="85"/>
      <c r="K125" s="85" t="e">
        <f>VLOOKUP(J92,'POINTS SCORE'!$B$8:$AK$37,34,FALSE)</f>
        <v>#N/A</v>
      </c>
      <c r="L125" s="85" t="e">
        <f>VLOOKUP(J92,'POINTS SCORE'!$B$37:$AK$78,34,FALSE)</f>
        <v>#N/A</v>
      </c>
      <c r="M125" s="96" t="s">
        <v>62</v>
      </c>
      <c r="N125" s="85"/>
      <c r="O125" s="85" t="e">
        <f>VLOOKUP(N92,'POINTS SCORE'!$B$8:$AK$37,34,FALSE)</f>
        <v>#N/A</v>
      </c>
      <c r="P125" s="85" t="e">
        <f>VLOOKUP(N92,'POINTS SCORE'!$B$37:$AK$78,34,FALSE)</f>
        <v>#N/A</v>
      </c>
      <c r="Q125" s="88" t="s">
        <v>62</v>
      </c>
      <c r="S125" s="85" t="e">
        <f>VLOOKUP(R92,'POINTS SCORE'!$B$8:$AK$37,34,FALSE)</f>
        <v>#N/A</v>
      </c>
      <c r="T125" s="85" t="e">
        <f>VLOOKUP(R92,'POINTS SCORE'!$B$37:$AK$78,34,FALSE)</f>
        <v>#N/A</v>
      </c>
      <c r="U125" s="88" t="s">
        <v>62</v>
      </c>
      <c r="W125" s="85" t="e">
        <f>VLOOKUP(V92,'POINTS SCORE'!$B$8:$AK$37,34,FALSE)</f>
        <v>#N/A</v>
      </c>
      <c r="X125" s="89" t="e">
        <f>VLOOKUP(V92,'POINTS SCORE'!$B$37:$AK$78,34,FALSE)</f>
        <v>#N/A</v>
      </c>
    </row>
    <row r="126" spans="1:24">
      <c r="A126" s="88" t="s">
        <v>62</v>
      </c>
      <c r="B126" s="99"/>
      <c r="C126" s="85" t="e">
        <f>VLOOKUP(B92,'POINTS SCORE'!$B$8:$AK$37,34,FALSE)</f>
        <v>#N/A</v>
      </c>
      <c r="D126" s="85" t="e">
        <f>VLOOKUP(B92,'POINTS SCORE'!$B$37:$AK$78,34,FALSE)</f>
        <v>#N/A</v>
      </c>
      <c r="E126" s="96" t="s">
        <v>62</v>
      </c>
      <c r="F126" s="85"/>
      <c r="G126" s="85" t="e">
        <f>VLOOKUP(F92,'POINTS SCORE'!$B$8:$AK$37,34,FALSE)</f>
        <v>#N/A</v>
      </c>
      <c r="H126" s="85" t="e">
        <f>VLOOKUP(F92,'POINTS SCORE'!$B$37:$AK$78,34,FALSE)</f>
        <v>#N/A</v>
      </c>
      <c r="I126" s="96" t="s">
        <v>62</v>
      </c>
      <c r="J126" s="85"/>
      <c r="K126" s="85" t="e">
        <f>VLOOKUP(J92,'POINTS SCORE'!$B$8:$AK$37,34,FALSE)</f>
        <v>#N/A</v>
      </c>
      <c r="L126" s="85" t="e">
        <f>VLOOKUP(J92,'POINTS SCORE'!$B$37:$AK$78,34,FALSE)</f>
        <v>#N/A</v>
      </c>
      <c r="M126" s="96" t="s">
        <v>62</v>
      </c>
      <c r="N126" s="85"/>
      <c r="O126" s="85" t="e">
        <f>VLOOKUP(N92,'POINTS SCORE'!$B$8:$AK$37,34,FALSE)</f>
        <v>#N/A</v>
      </c>
      <c r="P126" s="85" t="e">
        <f>VLOOKUP(N92,'POINTS SCORE'!$B$37:$AK$78,34,FALSE)</f>
        <v>#N/A</v>
      </c>
      <c r="Q126" s="88" t="s">
        <v>62</v>
      </c>
      <c r="S126" s="85" t="e">
        <f>VLOOKUP(R92,'POINTS SCORE'!$B$8:$AK$37,34,FALSE)</f>
        <v>#N/A</v>
      </c>
      <c r="T126" s="85" t="e">
        <f>VLOOKUP(R92,'POINTS SCORE'!$B$37:$AK$78,34,FALSE)</f>
        <v>#N/A</v>
      </c>
      <c r="U126" s="88" t="s">
        <v>62</v>
      </c>
      <c r="W126" s="85" t="e">
        <f>VLOOKUP(V92,'POINTS SCORE'!$B$8:$AK$37,34,FALSE)</f>
        <v>#N/A</v>
      </c>
      <c r="X126" s="89" t="e">
        <f>VLOOKUP(V92,'POINTS SCORE'!$B$37:$AK$78,34,FALSE)</f>
        <v>#N/A</v>
      </c>
    </row>
    <row r="127" spans="1:24">
      <c r="A127" s="88" t="s">
        <v>62</v>
      </c>
      <c r="B127" s="99"/>
      <c r="C127" s="85" t="e">
        <f>VLOOKUP(B92,'POINTS SCORE'!$B$8:$AK$37,34,FALSE)</f>
        <v>#N/A</v>
      </c>
      <c r="D127" s="85" t="e">
        <f>VLOOKUP(B92,'POINTS SCORE'!$B$37:$AK$78,34,FALSE)</f>
        <v>#N/A</v>
      </c>
      <c r="E127" s="96" t="s">
        <v>62</v>
      </c>
      <c r="F127" s="85"/>
      <c r="G127" s="85" t="e">
        <f>VLOOKUP(F92,'POINTS SCORE'!$B$8:$AK$37,34,FALSE)</f>
        <v>#N/A</v>
      </c>
      <c r="H127" s="85" t="e">
        <f>VLOOKUP(F92,'POINTS SCORE'!$B$37:$AK$78,34,FALSE)</f>
        <v>#N/A</v>
      </c>
      <c r="I127" s="96" t="s">
        <v>62</v>
      </c>
      <c r="J127" s="85"/>
      <c r="K127" s="85" t="e">
        <f>VLOOKUP(J92,'POINTS SCORE'!$B$8:$AK$37,34,FALSE)</f>
        <v>#N/A</v>
      </c>
      <c r="L127" s="85" t="e">
        <f>VLOOKUP(J92,'POINTS SCORE'!$B$37:$AK$78,34,FALSE)</f>
        <v>#N/A</v>
      </c>
      <c r="M127" s="96" t="s">
        <v>62</v>
      </c>
      <c r="N127" s="85"/>
      <c r="O127" s="85" t="e">
        <f>VLOOKUP(N92,'POINTS SCORE'!$B$8:$AK$37,34,FALSE)</f>
        <v>#N/A</v>
      </c>
      <c r="P127" s="85" t="e">
        <f>VLOOKUP(N92,'POINTS SCORE'!$B$37:$AK$78,34,FALSE)</f>
        <v>#N/A</v>
      </c>
      <c r="Q127" s="88" t="s">
        <v>62</v>
      </c>
      <c r="S127" s="85" t="e">
        <f>VLOOKUP(R92,'POINTS SCORE'!$B$8:$AK$37,34,FALSE)</f>
        <v>#N/A</v>
      </c>
      <c r="T127" s="85" t="e">
        <f>VLOOKUP(R92,'POINTS SCORE'!$B$37:$AK$78,34,FALSE)</f>
        <v>#N/A</v>
      </c>
      <c r="U127" s="88" t="s">
        <v>62</v>
      </c>
      <c r="W127" s="85" t="e">
        <f>VLOOKUP(V92,'POINTS SCORE'!$B$8:$AK$37,34,FALSE)</f>
        <v>#N/A</v>
      </c>
      <c r="X127" s="89" t="e">
        <f>VLOOKUP(V92,'POINTS SCORE'!$B$37:$AK$78,34,FALSE)</f>
        <v>#N/A</v>
      </c>
    </row>
    <row r="128" spans="1:24">
      <c r="A128" s="88" t="s">
        <v>62</v>
      </c>
      <c r="B128" s="99"/>
      <c r="C128" s="85" t="e">
        <f>VLOOKUP(B92,'POINTS SCORE'!$B$8:$AK$37,34,FALSE)</f>
        <v>#N/A</v>
      </c>
      <c r="D128" s="85" t="e">
        <f>VLOOKUP(B92,'POINTS SCORE'!$B$37:$AK$78,34,FALSE)</f>
        <v>#N/A</v>
      </c>
      <c r="E128" s="96" t="s">
        <v>62</v>
      </c>
      <c r="F128" s="85"/>
      <c r="G128" s="85" t="e">
        <f>VLOOKUP(F92,'POINTS SCORE'!$B$8:$AK$37,34,FALSE)</f>
        <v>#N/A</v>
      </c>
      <c r="H128" s="85" t="e">
        <f>VLOOKUP(F92,'POINTS SCORE'!$B$37:$AK$78,34,FALSE)</f>
        <v>#N/A</v>
      </c>
      <c r="I128" s="96" t="s">
        <v>62</v>
      </c>
      <c r="J128" s="85"/>
      <c r="K128" s="85" t="e">
        <f>VLOOKUP(J92,'POINTS SCORE'!$B$8:$AK$37,34,FALSE)</f>
        <v>#N/A</v>
      </c>
      <c r="L128" s="85" t="e">
        <f>VLOOKUP(J92,'POINTS SCORE'!$B$37:$AK$78,34,FALSE)</f>
        <v>#N/A</v>
      </c>
      <c r="M128" s="96" t="s">
        <v>62</v>
      </c>
      <c r="N128" s="85"/>
      <c r="O128" s="85" t="e">
        <f>VLOOKUP(N92,'POINTS SCORE'!$B$8:$AK$37,34,FALSE)</f>
        <v>#N/A</v>
      </c>
      <c r="P128" s="85" t="e">
        <f>VLOOKUP(N92,'POINTS SCORE'!$B$37:$AK$78,34,FALSE)</f>
        <v>#N/A</v>
      </c>
      <c r="Q128" s="88" t="s">
        <v>62</v>
      </c>
      <c r="S128" s="85" t="e">
        <f>VLOOKUP(R92,'POINTS SCORE'!$B$8:$AK$37,34,FALSE)</f>
        <v>#N/A</v>
      </c>
      <c r="T128" s="85" t="e">
        <f>VLOOKUP(R92,'POINTS SCORE'!$B$37:$AK$78,34,FALSE)</f>
        <v>#N/A</v>
      </c>
      <c r="U128" s="88" t="s">
        <v>62</v>
      </c>
      <c r="W128" s="85" t="e">
        <f>VLOOKUP(V92,'POINTS SCORE'!$B$8:$AK$37,34,FALSE)</f>
        <v>#N/A</v>
      </c>
      <c r="X128" s="89" t="e">
        <f>VLOOKUP(V92,'POINTS SCORE'!$B$37:$AK$78,34,FALSE)</f>
        <v>#N/A</v>
      </c>
    </row>
    <row r="129" spans="1:24">
      <c r="A129" s="88" t="s">
        <v>62</v>
      </c>
      <c r="B129" s="99"/>
      <c r="C129" s="85" t="e">
        <f>VLOOKUP(B92,'POINTS SCORE'!$B$8:$AK$37,34,FALSE)</f>
        <v>#N/A</v>
      </c>
      <c r="D129" s="85" t="e">
        <f>VLOOKUP(B92,'POINTS SCORE'!$B$37:$AK$78,34,FALSE)</f>
        <v>#N/A</v>
      </c>
      <c r="E129" s="96" t="s">
        <v>63</v>
      </c>
      <c r="F129" s="85"/>
      <c r="G129" s="85" t="e">
        <f>VLOOKUP(F92,'POINTS SCORE'!$B$8:$AK$37,34,FALSE)</f>
        <v>#N/A</v>
      </c>
      <c r="H129" s="85" t="e">
        <f>VLOOKUP(F92,'POINTS SCORE'!$B$37:$AK$78,34,FALSE)</f>
        <v>#N/A</v>
      </c>
      <c r="I129" s="96" t="s">
        <v>63</v>
      </c>
      <c r="J129" s="85"/>
      <c r="K129" s="85" t="e">
        <f>VLOOKUP(J92,'POINTS SCORE'!$B$8:$AK$37,34,FALSE)</f>
        <v>#N/A</v>
      </c>
      <c r="L129" s="85" t="e">
        <f>VLOOKUP(J92,'POINTS SCORE'!$B$37:$AK$78,34,FALSE)</f>
        <v>#N/A</v>
      </c>
      <c r="M129" s="96" t="s">
        <v>63</v>
      </c>
      <c r="N129" s="85"/>
      <c r="O129" s="85" t="e">
        <f>VLOOKUP(N92,'POINTS SCORE'!$B$8:$AK$37,34,FALSE)</f>
        <v>#N/A</v>
      </c>
      <c r="P129" s="85" t="e">
        <f>VLOOKUP(N92,'POINTS SCORE'!$B$37:$AK$78,34,FALSE)</f>
        <v>#N/A</v>
      </c>
      <c r="Q129" s="88" t="s">
        <v>63</v>
      </c>
      <c r="S129" s="85" t="e">
        <f>VLOOKUP(R92,'POINTS SCORE'!$B$8:$AK$37,34,FALSE)</f>
        <v>#N/A</v>
      </c>
      <c r="T129" s="85" t="e">
        <f>VLOOKUP(R92,'POINTS SCORE'!$B$37:$AK$78,34,FALSE)</f>
        <v>#N/A</v>
      </c>
      <c r="U129" s="88" t="s">
        <v>63</v>
      </c>
      <c r="W129" s="85" t="e">
        <f>VLOOKUP(V92,'POINTS SCORE'!$B$8:$AK$37,34,FALSE)</f>
        <v>#N/A</v>
      </c>
      <c r="X129" s="89" t="e">
        <f>VLOOKUP(V92,'POINTS SCORE'!$B$37:$AK$78,34,FALSE)</f>
        <v>#N/A</v>
      </c>
    </row>
    <row r="130" spans="1:24">
      <c r="A130" s="88" t="s">
        <v>63</v>
      </c>
      <c r="B130" s="99"/>
      <c r="C130" s="85" t="e">
        <f>VLOOKUP(B92,'POINTS SCORE'!$B$8:$AK$37,34,FALSE)</f>
        <v>#N/A</v>
      </c>
      <c r="D130" s="85" t="e">
        <f>VLOOKUP(B92,'POINTS SCORE'!$B$37:$AK$78,34,FALSE)</f>
        <v>#N/A</v>
      </c>
      <c r="E130" s="96" t="s">
        <v>63</v>
      </c>
      <c r="F130" s="85"/>
      <c r="G130" s="85" t="e">
        <f>VLOOKUP(F92,'POINTS SCORE'!$B$8:$AK$37,34,FALSE)</f>
        <v>#N/A</v>
      </c>
      <c r="H130" s="85" t="e">
        <f>VLOOKUP(F92,'POINTS SCORE'!$B$37:$AK$78,34,FALSE)</f>
        <v>#N/A</v>
      </c>
      <c r="I130" s="96" t="s">
        <v>63</v>
      </c>
      <c r="J130" s="85"/>
      <c r="K130" s="85" t="e">
        <f>VLOOKUP(J92,'POINTS SCORE'!$B$8:$AK$37,34,FALSE)</f>
        <v>#N/A</v>
      </c>
      <c r="L130" s="85" t="e">
        <f>VLOOKUP(J92,'POINTS SCORE'!$B$37:$AK$78,34,FALSE)</f>
        <v>#N/A</v>
      </c>
      <c r="M130" s="96" t="s">
        <v>63</v>
      </c>
      <c r="N130" s="85"/>
      <c r="O130" s="85" t="e">
        <f>VLOOKUP(N92,'POINTS SCORE'!$B$8:$AK$37,34,FALSE)</f>
        <v>#N/A</v>
      </c>
      <c r="P130" s="85" t="e">
        <f>VLOOKUP(N92,'POINTS SCORE'!$B$37:$AK$78,34,FALSE)</f>
        <v>#N/A</v>
      </c>
      <c r="Q130" s="88" t="s">
        <v>63</v>
      </c>
      <c r="S130" s="85" t="e">
        <f>VLOOKUP(R92,'POINTS SCORE'!$B$8:$AK$37,34,FALSE)</f>
        <v>#N/A</v>
      </c>
      <c r="T130" s="85" t="e">
        <f>VLOOKUP(R92,'POINTS SCORE'!$B$37:$AK$78,34,FALSE)</f>
        <v>#N/A</v>
      </c>
      <c r="U130" s="88" t="s">
        <v>63</v>
      </c>
      <c r="W130" s="85" t="e">
        <f>VLOOKUP(V92,'POINTS SCORE'!$B$8:$AK$37,34,FALSE)</f>
        <v>#N/A</v>
      </c>
      <c r="X130" s="89" t="e">
        <f>VLOOKUP(V92,'POINTS SCORE'!$B$37:$AK$78,34,FALSE)</f>
        <v>#N/A</v>
      </c>
    </row>
    <row r="131" spans="1:24">
      <c r="A131" s="88" t="s">
        <v>63</v>
      </c>
      <c r="B131" s="99"/>
      <c r="C131" s="85" t="e">
        <f>VLOOKUP(B92,'POINTS SCORE'!$B$8:$AK$37,34,FALSE)</f>
        <v>#N/A</v>
      </c>
      <c r="D131" s="85" t="e">
        <f>VLOOKUP(B92,'POINTS SCORE'!$B$37:$AK$78,34,FALSE)</f>
        <v>#N/A</v>
      </c>
      <c r="E131" s="96" t="s">
        <v>63</v>
      </c>
      <c r="F131" s="85"/>
      <c r="G131" s="85" t="e">
        <f>VLOOKUP(F92,'POINTS SCORE'!$B$8:$AK$37,34,FALSE)</f>
        <v>#N/A</v>
      </c>
      <c r="H131" s="85" t="e">
        <f>VLOOKUP(F92,'POINTS SCORE'!$B$37:$AK$78,34,FALSE)</f>
        <v>#N/A</v>
      </c>
      <c r="I131" s="96" t="s">
        <v>63</v>
      </c>
      <c r="J131" s="85"/>
      <c r="K131" s="85" t="e">
        <f>VLOOKUP(J92,'POINTS SCORE'!$B$8:$AK$37,34,FALSE)</f>
        <v>#N/A</v>
      </c>
      <c r="L131" s="85" t="e">
        <f>VLOOKUP(J92,'POINTS SCORE'!$B$37:$AK$78,34,FALSE)</f>
        <v>#N/A</v>
      </c>
      <c r="M131" s="96" t="s">
        <v>63</v>
      </c>
      <c r="N131" s="85"/>
      <c r="O131" s="85" t="e">
        <f>VLOOKUP(N92,'POINTS SCORE'!$B$8:$AK$37,34,FALSE)</f>
        <v>#N/A</v>
      </c>
      <c r="P131" s="85" t="e">
        <f>VLOOKUP(N92,'POINTS SCORE'!$B$37:$AK$78,34,FALSE)</f>
        <v>#N/A</v>
      </c>
      <c r="Q131" s="88" t="s">
        <v>63</v>
      </c>
      <c r="S131" s="85" t="e">
        <f>VLOOKUP(R92,'POINTS SCORE'!$B$8:$AK$37,34,FALSE)</f>
        <v>#N/A</v>
      </c>
      <c r="T131" s="85" t="e">
        <f>VLOOKUP(R92,'POINTS SCORE'!$B$37:$AK$78,34,FALSE)</f>
        <v>#N/A</v>
      </c>
      <c r="U131" s="88" t="s">
        <v>63</v>
      </c>
      <c r="W131" s="85" t="e">
        <f>VLOOKUP(V92,'POINTS SCORE'!$B$8:$AK$37,34,FALSE)</f>
        <v>#N/A</v>
      </c>
      <c r="X131" s="89" t="e">
        <f>VLOOKUP(V92,'POINTS SCORE'!$B$37:$AK$78,34,FALSE)</f>
        <v>#N/A</v>
      </c>
    </row>
    <row r="132" spans="1:24">
      <c r="A132" s="88" t="s">
        <v>64</v>
      </c>
      <c r="B132" s="99"/>
      <c r="C132" s="85" t="e">
        <f>VLOOKUP(B92,'POINTS SCORE'!$B$8:$AK$37,36,FALSE)</f>
        <v>#N/A</v>
      </c>
      <c r="D132" s="85" t="e">
        <f>VLOOKUP(B92,'POINTS SCORE'!$B$37:$AK$78,36,FALSE)</f>
        <v>#N/A</v>
      </c>
      <c r="E132" s="96" t="s">
        <v>64</v>
      </c>
      <c r="F132" s="85"/>
      <c r="G132" s="85" t="e">
        <f>VLOOKUP(F92,'POINTS SCORE'!$B$8:$AK$37,36,FALSE)</f>
        <v>#N/A</v>
      </c>
      <c r="H132" s="85" t="e">
        <f>VLOOKUP(F92,'POINTS SCORE'!$B$37:$AK$78,36,FALSE)</f>
        <v>#N/A</v>
      </c>
      <c r="I132" s="96" t="s">
        <v>64</v>
      </c>
      <c r="J132" s="85"/>
      <c r="K132" s="85" t="e">
        <f>VLOOKUP(J92,'POINTS SCORE'!$B$8:$AK$37,36,FALSE)</f>
        <v>#N/A</v>
      </c>
      <c r="L132" s="85" t="e">
        <f>VLOOKUP(J92,'POINTS SCORE'!$B$37:$AK$78,36,FALSE)</f>
        <v>#N/A</v>
      </c>
      <c r="M132" s="96" t="s">
        <v>64</v>
      </c>
      <c r="N132" s="85"/>
      <c r="O132" s="85" t="e">
        <f>VLOOKUP(N92,'POINTS SCORE'!$B$8:$AK$37,36,FALSE)</f>
        <v>#N/A</v>
      </c>
      <c r="P132" s="85" t="e">
        <f>VLOOKUP(N92,'POINTS SCORE'!$B$37:$AK$78,36,FALSE)</f>
        <v>#N/A</v>
      </c>
      <c r="Q132" s="88" t="s">
        <v>64</v>
      </c>
      <c r="S132" s="85" t="e">
        <f>VLOOKUP(R92,'POINTS SCORE'!$B$8:$AK$37,36,FALSE)</f>
        <v>#N/A</v>
      </c>
      <c r="T132" s="85" t="e">
        <f>VLOOKUP(R92,'POINTS SCORE'!$B$37:$AK$78,36,FALSE)</f>
        <v>#N/A</v>
      </c>
      <c r="U132" s="88" t="s">
        <v>64</v>
      </c>
      <c r="W132" s="85" t="e">
        <f>VLOOKUP(V92,'POINTS SCORE'!$B$8:$AK$37,36,FALSE)</f>
        <v>#N/A</v>
      </c>
      <c r="X132" s="89" t="e">
        <f>VLOOKUP(V92,'POINTS SCORE'!$B$37:$AK$78,36,FALSE)</f>
        <v>#N/A</v>
      </c>
    </row>
    <row r="133" spans="1:24">
      <c r="A133" s="88" t="s">
        <v>64</v>
      </c>
      <c r="B133" s="99"/>
      <c r="C133" s="85" t="e">
        <f>VLOOKUP(B92,'POINTS SCORE'!$B$8:$AK$37,36,FALSE)</f>
        <v>#N/A</v>
      </c>
      <c r="D133" s="85" t="e">
        <f>VLOOKUP(B92,'POINTS SCORE'!$B$37:$AK$78,36,FALSE)</f>
        <v>#N/A</v>
      </c>
      <c r="E133" s="96" t="s">
        <v>64</v>
      </c>
      <c r="F133" s="85"/>
      <c r="G133" s="85" t="e">
        <f>VLOOKUP(F92,'POINTS SCORE'!$B$8:$AK$37,36,FALSE)</f>
        <v>#N/A</v>
      </c>
      <c r="H133" s="85" t="e">
        <f>VLOOKUP(F92,'POINTS SCORE'!$B$37:$AK$78,36,FALSE)</f>
        <v>#N/A</v>
      </c>
      <c r="I133" s="96" t="s">
        <v>64</v>
      </c>
      <c r="J133" s="85"/>
      <c r="K133" s="85" t="e">
        <f>VLOOKUP(J92,'POINTS SCORE'!$B$8:$AK$37,36,FALSE)</f>
        <v>#N/A</v>
      </c>
      <c r="L133" s="85" t="e">
        <f>VLOOKUP(J92,'POINTS SCORE'!$B$37:$AK$78,36,FALSE)</f>
        <v>#N/A</v>
      </c>
      <c r="M133" s="96" t="s">
        <v>64</v>
      </c>
      <c r="N133" s="85"/>
      <c r="O133" s="85" t="e">
        <f>VLOOKUP(N92,'POINTS SCORE'!$B$8:$AK$37,36,FALSE)</f>
        <v>#N/A</v>
      </c>
      <c r="P133" s="85" t="e">
        <f>VLOOKUP(N92,'POINTS SCORE'!$B$37:$AK$78,36,FALSE)</f>
        <v>#N/A</v>
      </c>
      <c r="Q133" s="88" t="s">
        <v>64</v>
      </c>
      <c r="S133" s="85" t="e">
        <f>VLOOKUP(R92,'POINTS SCORE'!$B$8:$AK$37,36,FALSE)</f>
        <v>#N/A</v>
      </c>
      <c r="T133" s="85" t="e">
        <f>VLOOKUP(R92,'POINTS SCORE'!$B$37:$AK$78,36,FALSE)</f>
        <v>#N/A</v>
      </c>
      <c r="U133" s="88" t="s">
        <v>64</v>
      </c>
      <c r="W133" s="85" t="e">
        <f>VLOOKUP(V92,'POINTS SCORE'!$B$8:$AK$37,36,FALSE)</f>
        <v>#N/A</v>
      </c>
      <c r="X133" s="89" t="e">
        <f>VLOOKUP(V92,'POINTS SCORE'!$B$37:$AK$78,36,FALSE)</f>
        <v>#N/A</v>
      </c>
    </row>
    <row r="134" spans="1:24">
      <c r="A134" s="88" t="s">
        <v>64</v>
      </c>
      <c r="B134" s="99"/>
      <c r="C134" s="85" t="e">
        <f>VLOOKUP(B92,'POINTS SCORE'!$B$8:$AK$37,36,FALSE)</f>
        <v>#N/A</v>
      </c>
      <c r="D134" s="85" t="e">
        <f>VLOOKUP(B92,'POINTS SCORE'!$B$37:$AK$78,36,FALSE)</f>
        <v>#N/A</v>
      </c>
      <c r="E134" s="96" t="s">
        <v>64</v>
      </c>
      <c r="F134" s="85"/>
      <c r="G134" s="85" t="e">
        <f>VLOOKUP(F92,'POINTS SCORE'!$B$8:$AK$37,36,FALSE)</f>
        <v>#N/A</v>
      </c>
      <c r="H134" s="85" t="e">
        <f>VLOOKUP(F92,'POINTS SCORE'!$B$37:$AK$78,36,FALSE)</f>
        <v>#N/A</v>
      </c>
      <c r="I134" s="96" t="s">
        <v>64</v>
      </c>
      <c r="J134" s="85"/>
      <c r="K134" s="85" t="e">
        <f>VLOOKUP(J92,'POINTS SCORE'!$B$8:$AK$37,36,FALSE)</f>
        <v>#N/A</v>
      </c>
      <c r="L134" s="85" t="e">
        <f>VLOOKUP(J92,'POINTS SCORE'!$B$37:$AK$78,36,FALSE)</f>
        <v>#N/A</v>
      </c>
      <c r="M134" s="96" t="s">
        <v>64</v>
      </c>
      <c r="N134" s="85"/>
      <c r="O134" s="85" t="e">
        <f>VLOOKUP(N92,'POINTS SCORE'!$B$8:$AK$37,36,FALSE)</f>
        <v>#N/A</v>
      </c>
      <c r="P134" s="85" t="e">
        <f>VLOOKUP(N92,'POINTS SCORE'!$B$37:$AK$78,36,FALSE)</f>
        <v>#N/A</v>
      </c>
      <c r="Q134" s="88" t="s">
        <v>64</v>
      </c>
      <c r="S134" s="85" t="e">
        <f>VLOOKUP(R92,'POINTS SCORE'!$B$8:$AK$37,36,FALSE)</f>
        <v>#N/A</v>
      </c>
      <c r="T134" s="85" t="e">
        <f>VLOOKUP(R92,'POINTS SCORE'!$B$37:$AK$78,36,FALSE)</f>
        <v>#N/A</v>
      </c>
      <c r="U134" s="88" t="s">
        <v>64</v>
      </c>
      <c r="W134" s="85" t="e">
        <f>VLOOKUP(V92,'POINTS SCORE'!$B$8:$AK$37,36,FALSE)</f>
        <v>#N/A</v>
      </c>
      <c r="X134" s="89"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7"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102"/>
  <sheetViews>
    <sheetView workbookViewId="0">
      <selection activeCell="B2" sqref="B2:D2"/>
    </sheetView>
  </sheetViews>
  <sheetFormatPr defaultColWidth="8.85546875" defaultRowHeight="12.75"/>
  <cols>
    <col min="1" max="1" width="15.42578125" style="85" bestFit="1" customWidth="1"/>
    <col min="2" max="2" width="23.85546875" style="85" customWidth="1"/>
    <col min="3" max="3" width="19.42578125" style="85" bestFit="1" customWidth="1"/>
    <col min="4" max="4" width="24.85546875" style="94" bestFit="1" customWidth="1"/>
    <col min="5" max="5" width="18" style="94" customWidth="1"/>
    <col min="6" max="7" width="18.140625" style="94" customWidth="1"/>
    <col min="8" max="8" width="18.85546875" style="94" customWidth="1"/>
    <col min="9" max="9" width="19.42578125" style="94" customWidth="1"/>
    <col min="10" max="10" width="19" style="94" customWidth="1"/>
    <col min="11" max="11" width="19.85546875" style="94" customWidth="1"/>
    <col min="12" max="12" width="19.5703125" style="94" customWidth="1"/>
    <col min="13" max="13" width="18.140625" style="94" customWidth="1"/>
    <col min="14" max="14" width="16" style="85" bestFit="1" customWidth="1"/>
    <col min="15" max="43" width="12.5703125" style="85" customWidth="1"/>
    <col min="44" max="16384" width="8.85546875" style="85"/>
  </cols>
  <sheetData>
    <row r="1" spans="1:13" ht="15" customHeight="1"/>
    <row r="2" spans="1:13" s="90" customFormat="1" ht="15" customHeight="1">
      <c r="A2" s="177" t="s">
        <v>153</v>
      </c>
      <c r="B2" s="207" t="s">
        <v>154</v>
      </c>
      <c r="C2" s="207"/>
      <c r="D2" s="207"/>
      <c r="E2" s="215"/>
      <c r="F2" s="215"/>
      <c r="G2" s="97"/>
      <c r="H2" s="97"/>
      <c r="I2" s="97"/>
      <c r="J2" s="97"/>
      <c r="K2" s="97"/>
      <c r="L2" s="97"/>
      <c r="M2" s="97"/>
    </row>
    <row r="3" spans="1:13" ht="15" customHeight="1">
      <c r="D3" s="151"/>
    </row>
    <row r="4" spans="1:13" ht="15" customHeight="1"/>
    <row r="5" spans="1:13" s="90" customFormat="1" ht="15" customHeight="1">
      <c r="A5" s="93" t="s">
        <v>9</v>
      </c>
      <c r="B5" s="66" t="s">
        <v>8</v>
      </c>
      <c r="C5" s="66" t="s">
        <v>5</v>
      </c>
      <c r="D5" s="93" t="s">
        <v>10</v>
      </c>
      <c r="E5" s="135" t="s">
        <v>65</v>
      </c>
      <c r="F5" s="136" t="s">
        <v>66</v>
      </c>
      <c r="G5" s="149" t="s">
        <v>45</v>
      </c>
      <c r="H5" s="142" t="s">
        <v>67</v>
      </c>
      <c r="I5" s="139" t="s">
        <v>68</v>
      </c>
      <c r="J5" s="112" t="s">
        <v>185</v>
      </c>
    </row>
    <row r="6" spans="1:13" ht="15" customHeight="1">
      <c r="A6" s="116" t="str">
        <f>Junior_Heavy!A6</f>
        <v>Yes</v>
      </c>
      <c r="B6" s="82" t="str">
        <f>Junior_Heavy!B6</f>
        <v>Joshua Hunter</v>
      </c>
      <c r="C6" s="117">
        <f t="shared" ref="C6:C37" si="0">SUM(E6:J6)</f>
        <v>199</v>
      </c>
      <c r="D6" s="140">
        <f t="shared" ref="D6:D22" si="1">SUM(E6:J6)-MIN(E6:I6)</f>
        <v>160</v>
      </c>
      <c r="E6" s="105">
        <f>IFERROR(VLOOKUP(B6,Junior_Heavy!$B$93:$D$134,3,FALSE),0)</f>
        <v>40</v>
      </c>
      <c r="F6" s="105">
        <f>IFERROR(VLOOKUP(B6,Junior_Heavy!$F$93:$H$134,3,FALSE),0)</f>
        <v>40</v>
      </c>
      <c r="G6" s="105">
        <f>IFERROR(VLOOKUP(B6,Junior_Heavy!$J$93:$L$134,3,FALSE),0)</f>
        <v>40</v>
      </c>
      <c r="H6" s="106">
        <f>IFERROR(VLOOKUP(B6,Junior_Heavy!$N$93:$P$134,3,FALSE),0)</f>
        <v>40</v>
      </c>
      <c r="I6" s="141">
        <f>IFERROR(VLOOKUP(B6,Junior_Heavy!$R$93:$T$134,3,FALSE),0)</f>
        <v>39</v>
      </c>
      <c r="J6" s="141">
        <f>IFERROR(VLOOKUP(B6,Junior_Heavy!$V$93:$X$134,3,FALSE),0)</f>
        <v>0</v>
      </c>
      <c r="K6" s="85"/>
      <c r="L6" s="85"/>
      <c r="M6" s="85"/>
    </row>
    <row r="7" spans="1:13" ht="15" hidden="1" customHeight="1">
      <c r="A7" s="116" t="str">
        <f>Junior_Light!A21</f>
        <v>No</v>
      </c>
      <c r="B7" s="82" t="str">
        <f>Junior_Light!B21</f>
        <v>Tyler Koenig</v>
      </c>
      <c r="C7" s="117">
        <f t="shared" si="0"/>
        <v>37</v>
      </c>
      <c r="D7" s="140">
        <f t="shared" si="1"/>
        <v>37</v>
      </c>
      <c r="E7" s="105">
        <f>IFERROR(VLOOKUP(B7,Junior_Light!$B$93:$D$134,3,FALSE),0)</f>
        <v>0</v>
      </c>
      <c r="F7" s="105">
        <f>IFERROR(VLOOKUP(B7,Junior_Light!$F$93:$H$134,3,FALSE),0)</f>
        <v>0</v>
      </c>
      <c r="G7" s="105">
        <f>IFERROR(VLOOKUP(B7,Junior_Light!$J$93:$L$134,3,FALSE),0)</f>
        <v>37</v>
      </c>
      <c r="H7" s="106">
        <f>IFERROR(VLOOKUP(B7,Junior_Light!$N$93:$P$134,3,FALSE),0)</f>
        <v>0</v>
      </c>
      <c r="I7" s="141">
        <f>IFERROR(VLOOKUP(B7,Junior_Light!$R$93:$T$134,3,FALSE),0)</f>
        <v>0</v>
      </c>
      <c r="J7" s="141">
        <f>IFERROR(VLOOKUP(B7,Junior_Light!$V$93:$X$134,3,FALSE),0)</f>
        <v>0</v>
      </c>
      <c r="K7" s="85"/>
      <c r="L7" s="85"/>
      <c r="M7" s="85"/>
    </row>
    <row r="8" spans="1:13" ht="15" hidden="1" customHeight="1">
      <c r="A8" s="116" t="str">
        <f>Junior_Heavy!A16</f>
        <v>No</v>
      </c>
      <c r="B8" s="82" t="str">
        <f>Junior_Heavy!B16</f>
        <v>Tyler Koenig</v>
      </c>
      <c r="C8" s="117">
        <f t="shared" si="0"/>
        <v>39</v>
      </c>
      <c r="D8" s="140">
        <f t="shared" si="1"/>
        <v>39</v>
      </c>
      <c r="E8" s="105">
        <f>IFERROR(VLOOKUP(B8,Junior_Heavy!$B$93:$D$134,3,FALSE),0)</f>
        <v>39</v>
      </c>
      <c r="F8" s="105">
        <f>IFERROR(VLOOKUP(B8,Junior_Heavy!$F$93:$H$134,3,FALSE),0)</f>
        <v>0</v>
      </c>
      <c r="G8" s="105">
        <f>IFERROR(VLOOKUP(B8,Junior_Heavy!$J$93:$L$134,3,FALSE),0)</f>
        <v>0</v>
      </c>
      <c r="H8" s="106">
        <f>IFERROR(VLOOKUP(B8,Junior_Heavy!$N$93:$P$134,3,FALSE),0)</f>
        <v>0</v>
      </c>
      <c r="I8" s="141">
        <f>IFERROR(VLOOKUP(B8,Junior_Heavy!$R$93:$T$134,3,FALSE),0)</f>
        <v>0</v>
      </c>
      <c r="J8" s="141">
        <f>IFERROR(VLOOKUP(B8,Junior_Heavy!$V$93:$X$134,3,FALSE),0)</f>
        <v>0</v>
      </c>
      <c r="K8" s="85"/>
      <c r="L8" s="85"/>
      <c r="M8" s="85"/>
    </row>
    <row r="9" spans="1:13" ht="15" customHeight="1">
      <c r="A9" s="116" t="str">
        <f>Junior_Heavy!A7</f>
        <v>Yes</v>
      </c>
      <c r="B9" s="145" t="str">
        <f>Junior_Heavy!B7</f>
        <v>Cooper Mitchell</v>
      </c>
      <c r="C9" s="117">
        <f t="shared" si="0"/>
        <v>168</v>
      </c>
      <c r="D9" s="140">
        <f t="shared" si="1"/>
        <v>154</v>
      </c>
      <c r="E9" s="105">
        <f>IFERROR(VLOOKUP(B9,Junior_Heavy!$B$93:$D$134,3,FALSE),0)</f>
        <v>14</v>
      </c>
      <c r="F9" s="105">
        <f>IFERROR(VLOOKUP(B9,Junior_Heavy!$F$93:$H$134,3,FALSE),0)</f>
        <v>39</v>
      </c>
      <c r="G9" s="105">
        <f>IFERROR(VLOOKUP(B9,Junior_Heavy!$J$93:$L$134,3,FALSE),0)</f>
        <v>39</v>
      </c>
      <c r="H9" s="106">
        <f>IFERROR(VLOOKUP(B9,Junior_Heavy!$N$93:$P$134,3,FALSE),0)</f>
        <v>39</v>
      </c>
      <c r="I9" s="141">
        <f>IFERROR(VLOOKUP(B9,Junior_Heavy!$R$93:$T$134,3,FALSE),0)</f>
        <v>37</v>
      </c>
      <c r="J9" s="171">
        <f>IFERROR(VLOOKUP(B9,Junior_Heavy!$V$93:$X$134,3,FALSE),0)</f>
        <v>0</v>
      </c>
      <c r="K9" s="85"/>
      <c r="L9" s="85"/>
      <c r="M9" s="85"/>
    </row>
    <row r="10" spans="1:13" ht="15" customHeight="1">
      <c r="A10" s="116" t="str">
        <f>Junior_Heavy!A8</f>
        <v>Yes</v>
      </c>
      <c r="B10" s="82" t="str">
        <f>Junior_Heavy!B8</f>
        <v>Koby Wilson</v>
      </c>
      <c r="C10" s="117">
        <f t="shared" si="0"/>
        <v>178</v>
      </c>
      <c r="D10" s="140">
        <f t="shared" si="1"/>
        <v>149</v>
      </c>
      <c r="E10" s="105">
        <f>IFERROR(VLOOKUP(B10,Junior_Heavy!$B$93:$D$134,3,FALSE),0)</f>
        <v>37</v>
      </c>
      <c r="F10" s="105">
        <f>IFERROR(VLOOKUP(B10,Junior_Heavy!$F$93:$H$134,3,FALSE),0)</f>
        <v>36</v>
      </c>
      <c r="G10" s="105">
        <f>IFERROR(VLOOKUP(B10,Junior_Heavy!$J$93:$L$134,3,FALSE),0)</f>
        <v>29</v>
      </c>
      <c r="H10" s="106">
        <f>IFERROR(VLOOKUP(B10,Junior_Heavy!$N$93:$P$134,3,FALSE),0)</f>
        <v>36</v>
      </c>
      <c r="I10" s="141">
        <f>IFERROR(VLOOKUP(B10,Junior_Heavy!$R$93:$T$134,3,FALSE),0)</f>
        <v>40</v>
      </c>
      <c r="J10" s="141">
        <f>IFERROR(VLOOKUP(B10,Junior_Heavy!$V$93:$X$134,3,FALSE),0)</f>
        <v>0</v>
      </c>
      <c r="K10" s="85"/>
      <c r="L10" s="85"/>
      <c r="M10" s="85"/>
    </row>
    <row r="11" spans="1:13" ht="15" customHeight="1">
      <c r="A11" s="116" t="str">
        <f>Junior_Light!A6</f>
        <v>Yes</v>
      </c>
      <c r="B11" s="82" t="str">
        <f>Junior_Light!B6</f>
        <v>Tyler Jenkins</v>
      </c>
      <c r="C11" s="117">
        <f t="shared" si="0"/>
        <v>176</v>
      </c>
      <c r="D11" s="140">
        <f t="shared" si="1"/>
        <v>147</v>
      </c>
      <c r="E11" s="105">
        <f>IFERROR(VLOOKUP(B11,Junior_Light!$B$93:$D$134,3,FALSE),0)</f>
        <v>37</v>
      </c>
      <c r="F11" s="105">
        <f>IFERROR(VLOOKUP(B11,Junior_Light!$F$93:$H$134,3,FALSE),0)</f>
        <v>39</v>
      </c>
      <c r="G11" s="105">
        <f>IFERROR(VLOOKUP(B11,Junior_Light!$J$93:$L$134,3,FALSE),0)</f>
        <v>29</v>
      </c>
      <c r="H11" s="106">
        <f>IFERROR(VLOOKUP(B11,Junior_Light!$N$93:$P$134,3,FALSE),0)</f>
        <v>34</v>
      </c>
      <c r="I11" s="141">
        <f>IFERROR(VLOOKUP(B11,Junior_Light!$R$93:$T$134,3,FALSE),0)</f>
        <v>37</v>
      </c>
      <c r="J11" s="141">
        <f>IFERROR(VLOOKUP(B11,Junior_Light!$V$93:$X$134,3,FALSE),0)</f>
        <v>0</v>
      </c>
      <c r="K11" s="85"/>
      <c r="L11" s="85"/>
      <c r="M11" s="85"/>
    </row>
    <row r="12" spans="1:13" ht="15" customHeight="1">
      <c r="A12" s="116" t="str">
        <f>Junior_Light!A8</f>
        <v>Yes</v>
      </c>
      <c r="B12" s="145" t="str">
        <f>Junior_Light!B8</f>
        <v>Noah Taylor</v>
      </c>
      <c r="C12" s="117">
        <f t="shared" si="0"/>
        <v>155</v>
      </c>
      <c r="D12" s="140">
        <f t="shared" si="1"/>
        <v>141</v>
      </c>
      <c r="E12" s="105">
        <f>IFERROR(VLOOKUP(B12,Junior_Light!$B$93:$D$134,3,FALSE),0)</f>
        <v>14</v>
      </c>
      <c r="F12" s="105">
        <f>IFERROR(VLOOKUP(B12,Junior_Light!$F$93:$H$134,3,FALSE),0)</f>
        <v>33</v>
      </c>
      <c r="G12" s="105">
        <f>IFERROR(VLOOKUP(B12,Junior_Light!$J$93:$L$134,3,FALSE),0)</f>
        <v>31</v>
      </c>
      <c r="H12" s="106">
        <f>IFERROR(VLOOKUP(B12,Junior_Light!$N$93:$P$134,3,FALSE),0)</f>
        <v>39</v>
      </c>
      <c r="I12" s="141">
        <f>IFERROR(VLOOKUP(B12,Junior_Light!$R$93:$T$134,3,FALSE),0)</f>
        <v>38</v>
      </c>
      <c r="J12" s="171">
        <f>IFERROR(VLOOKUP(B12,Junior_Light!$V$93:$X$134,3,FALSE),0)</f>
        <v>0</v>
      </c>
      <c r="K12" s="85"/>
      <c r="L12" s="85"/>
      <c r="M12" s="85"/>
    </row>
    <row r="13" spans="1:13" ht="15" customHeight="1">
      <c r="A13" s="116" t="str">
        <f>Junior_Heavy!A9</f>
        <v>No</v>
      </c>
      <c r="B13" s="145" t="str">
        <f>Junior_Heavy!B9</f>
        <v>James Keraunos</v>
      </c>
      <c r="C13" s="117">
        <f t="shared" si="0"/>
        <v>169</v>
      </c>
      <c r="D13" s="140">
        <f t="shared" si="1"/>
        <v>139</v>
      </c>
      <c r="E13" s="105">
        <f>IFERROR(VLOOKUP(B13,Junior_Heavy!$B$93:$D$134,3,FALSE),0)</f>
        <v>35</v>
      </c>
      <c r="F13" s="105">
        <f>IFERROR(VLOOKUP(B13,Junior_Heavy!$F$93:$H$134,3,FALSE),0)</f>
        <v>34</v>
      </c>
      <c r="G13" s="105">
        <f>IFERROR(VLOOKUP(B13,Junior_Heavy!$J$93:$L$134,3,FALSE),0)</f>
        <v>30</v>
      </c>
      <c r="H13" s="106">
        <f>IFERROR(VLOOKUP(B13,Junior_Heavy!$N$93:$P$134,3,FALSE),0)</f>
        <v>35</v>
      </c>
      <c r="I13" s="141">
        <f>IFERROR(VLOOKUP(B13,Junior_Heavy!$R$93:$T$134,3,FALSE),0)</f>
        <v>35</v>
      </c>
      <c r="J13" s="171">
        <f>IFERROR(VLOOKUP(B13,Junior_Heavy!$V$93:$X$134,3,FALSE),0)</f>
        <v>0</v>
      </c>
      <c r="K13" s="85"/>
      <c r="L13" s="85"/>
      <c r="M13" s="85"/>
    </row>
    <row r="14" spans="1:13" ht="15" customHeight="1">
      <c r="A14" s="116" t="str">
        <f>Junior_Light!A7</f>
        <v>No</v>
      </c>
      <c r="B14" s="145" t="str">
        <f>Junior_Light!B7</f>
        <v>Jai Salter</v>
      </c>
      <c r="C14" s="117">
        <f t="shared" si="0"/>
        <v>139</v>
      </c>
      <c r="D14" s="140">
        <f t="shared" si="1"/>
        <v>139</v>
      </c>
      <c r="E14" s="105">
        <f>IFERROR(VLOOKUP(B14,Junior_Light!$B$93:$D$134,3,FALSE),0)</f>
        <v>29</v>
      </c>
      <c r="F14" s="105">
        <f>IFERROR(VLOOKUP(B14,Junior_Light!$F$93:$H$134,3,FALSE),0)</f>
        <v>0</v>
      </c>
      <c r="G14" s="105">
        <f>IFERROR(VLOOKUP(B14,Junior_Light!$J$93:$L$134,3,FALSE),0)</f>
        <v>33</v>
      </c>
      <c r="H14" s="106">
        <f>IFERROR(VLOOKUP(B14,Junior_Light!$N$93:$P$134,3,FALSE),0)</f>
        <v>38</v>
      </c>
      <c r="I14" s="141">
        <f>IFERROR(VLOOKUP(B14,Junior_Light!$R$93:$T$134,3,FALSE),0)</f>
        <v>39</v>
      </c>
      <c r="J14" s="171">
        <f>IFERROR(VLOOKUP(B14,Junior_Light!$V$93:$X$134,3,FALSE),0)</f>
        <v>0</v>
      </c>
      <c r="K14" s="85"/>
      <c r="L14" s="85"/>
      <c r="M14" s="85"/>
    </row>
    <row r="15" spans="1:13" ht="15" customHeight="1">
      <c r="A15" s="116" t="str">
        <f>Junior_Light!A10</f>
        <v>Yes</v>
      </c>
      <c r="B15" s="145" t="str">
        <f>Junior_Light!B10</f>
        <v>Maximus Morgan</v>
      </c>
      <c r="C15" s="117">
        <f t="shared" si="0"/>
        <v>161</v>
      </c>
      <c r="D15" s="140">
        <f t="shared" si="1"/>
        <v>133</v>
      </c>
      <c r="E15" s="105">
        <f>IFERROR(VLOOKUP(B15,Junior_Light!$B$93:$D$134,3,FALSE),0)</f>
        <v>33</v>
      </c>
      <c r="F15" s="105">
        <f>IFERROR(VLOOKUP(B15,Junior_Light!$F$93:$H$134,3,FALSE),0)</f>
        <v>29</v>
      </c>
      <c r="G15" s="105">
        <f>IFERROR(VLOOKUP(B15,Junior_Light!$J$93:$L$134,3,FALSE),0)</f>
        <v>28</v>
      </c>
      <c r="H15" s="106">
        <f>IFERROR(VLOOKUP(B15,Junior_Light!$N$93:$P$134,3,FALSE),0)</f>
        <v>37</v>
      </c>
      <c r="I15" s="141">
        <f>IFERROR(VLOOKUP(B15,Junior_Light!$R$93:$T$134,3,FALSE),0)</f>
        <v>34</v>
      </c>
      <c r="J15" s="171">
        <f>IFERROR(VLOOKUP(B15,Junior_Light!$V$93:$X$134,3,FALSE),0)</f>
        <v>0</v>
      </c>
      <c r="K15" s="85"/>
      <c r="L15" s="85"/>
      <c r="M15" s="85"/>
    </row>
    <row r="16" spans="1:13" ht="15" customHeight="1">
      <c r="A16" s="116" t="str">
        <f>Junior_Light!A13</f>
        <v>No</v>
      </c>
      <c r="B16" s="82" t="str">
        <f>Junior_Light!B13</f>
        <v>Daniel Driscoll</v>
      </c>
      <c r="C16" s="117">
        <f t="shared" si="0"/>
        <v>154</v>
      </c>
      <c r="D16" s="140">
        <f t="shared" si="1"/>
        <v>130</v>
      </c>
      <c r="E16" s="105">
        <f>IFERROR(VLOOKUP(B16,Junior_Light!$B$93:$D$134,3,FALSE),0)</f>
        <v>35</v>
      </c>
      <c r="F16" s="105">
        <f>IFERROR(VLOOKUP(B16,Junior_Light!$F$93:$H$134,3,FALSE),0)</f>
        <v>31</v>
      </c>
      <c r="G16" s="105">
        <f>IFERROR(VLOOKUP(B16,Junior_Light!$J$93:$L$134,3,FALSE),0)</f>
        <v>24</v>
      </c>
      <c r="H16" s="106">
        <f>IFERROR(VLOOKUP(B16,Junior_Light!$N$93:$P$134,3,FALSE),0)</f>
        <v>33</v>
      </c>
      <c r="I16" s="141">
        <f>IFERROR(VLOOKUP(B16,Junior_Light!$R$93:$T$134,3,FALSE),0)</f>
        <v>31</v>
      </c>
      <c r="J16" s="141">
        <f>IFERROR(VLOOKUP(B16,Junior_Light!$V$93:$X$134,3,FALSE),0)</f>
        <v>0</v>
      </c>
      <c r="K16" s="85"/>
      <c r="L16" s="85"/>
      <c r="M16" s="85"/>
    </row>
    <row r="17" spans="1:13" ht="15" customHeight="1">
      <c r="A17" s="116" t="str">
        <f>Junior_Light!A11</f>
        <v>Yes</v>
      </c>
      <c r="B17" s="82" t="str">
        <f>Junior_Light!B11</f>
        <v>Liam Mackie</v>
      </c>
      <c r="C17" s="117">
        <f t="shared" si="0"/>
        <v>158</v>
      </c>
      <c r="D17" s="140">
        <f t="shared" si="1"/>
        <v>128</v>
      </c>
      <c r="E17" s="105">
        <f>IFERROR(VLOOKUP(B17,Junior_Light!$B$93:$D$134,3,FALSE),0)</f>
        <v>31</v>
      </c>
      <c r="F17" s="105">
        <f>IFERROR(VLOOKUP(B17,Junior_Light!$F$93:$H$134,3,FALSE),0)</f>
        <v>30</v>
      </c>
      <c r="G17" s="105">
        <f>IFERROR(VLOOKUP(B17,Junior_Light!$J$93:$L$134,3,FALSE),0)</f>
        <v>32</v>
      </c>
      <c r="H17" s="106">
        <f>IFERROR(VLOOKUP(B17,Junior_Light!$N$93:$P$134,3,FALSE),0)</f>
        <v>35</v>
      </c>
      <c r="I17" s="141">
        <f>IFERROR(VLOOKUP(B17,Junior_Light!$R$93:$T$134,3,FALSE),0)</f>
        <v>30</v>
      </c>
      <c r="J17" s="141">
        <f>IFERROR(VLOOKUP(B17,Junior_Light!$V$93:$X$134,3,FALSE),0)</f>
        <v>0</v>
      </c>
      <c r="K17" s="85"/>
      <c r="L17" s="85"/>
      <c r="M17" s="85"/>
    </row>
    <row r="18" spans="1:13" ht="15" customHeight="1">
      <c r="A18" s="116" t="str">
        <f>Junior_Light!A12</f>
        <v>Yes</v>
      </c>
      <c r="B18" s="82" t="str">
        <f>Junior_Light!B12</f>
        <v>Nicolas Morgan</v>
      </c>
      <c r="C18" s="117">
        <f t="shared" si="0"/>
        <v>139</v>
      </c>
      <c r="D18" s="140">
        <f t="shared" si="1"/>
        <v>125</v>
      </c>
      <c r="E18" s="105">
        <f>IFERROR(VLOOKUP(B18,Junior_Light!$B$93:$D$134,3,FALSE),0)</f>
        <v>32</v>
      </c>
      <c r="F18" s="105">
        <f>IFERROR(VLOOKUP(B18,Junior_Light!$F$93:$H$134,3,FALSE),0)</f>
        <v>27</v>
      </c>
      <c r="G18" s="105">
        <f>IFERROR(VLOOKUP(B18,Junior_Light!$J$93:$L$134,3,FALSE),0)</f>
        <v>34</v>
      </c>
      <c r="H18" s="106">
        <f>IFERROR(VLOOKUP(B18,Junior_Light!$N$93:$P$134,3,FALSE),0)</f>
        <v>14</v>
      </c>
      <c r="I18" s="141">
        <f>IFERROR(VLOOKUP(B18,Junior_Light!$R$93:$T$134,3,FALSE),0)</f>
        <v>32</v>
      </c>
      <c r="J18" s="141">
        <f>IFERROR(VLOOKUP(B18,Junior_Light!$V$93:$X$134,3,FALSE),0)</f>
        <v>0</v>
      </c>
      <c r="K18" s="85"/>
      <c r="L18" s="85"/>
      <c r="M18" s="85"/>
    </row>
    <row r="19" spans="1:13" ht="15" customHeight="1">
      <c r="A19" s="116" t="str">
        <f>Junior_Light!A9</f>
        <v>No</v>
      </c>
      <c r="B19" s="82" t="str">
        <f>Junior_Light!B9</f>
        <v>Marcus Kemal</v>
      </c>
      <c r="C19" s="117">
        <f t="shared" si="0"/>
        <v>137</v>
      </c>
      <c r="D19" s="140">
        <f t="shared" si="1"/>
        <v>123</v>
      </c>
      <c r="E19" s="105">
        <f>IFERROR(VLOOKUP(B19,Junior_Light!$B$93:$D$134,3,FALSE),0)</f>
        <v>39</v>
      </c>
      <c r="F19" s="105">
        <f>IFERROR(VLOOKUP(B19,Junior_Light!$F$93:$H$134,3,FALSE),0)</f>
        <v>37</v>
      </c>
      <c r="G19" s="105">
        <f>IFERROR(VLOOKUP(B19,Junior_Light!$J$93:$L$134,3,FALSE),0)</f>
        <v>14</v>
      </c>
      <c r="H19" s="106">
        <f>IFERROR(VLOOKUP(B19,Junior_Light!$N$93:$P$134,3,FALSE),0)</f>
        <v>14</v>
      </c>
      <c r="I19" s="141">
        <f>IFERROR(VLOOKUP(B19,Junior_Light!$R$93:$T$134,3,FALSE),0)</f>
        <v>33</v>
      </c>
      <c r="J19" s="141">
        <f>IFERROR(VLOOKUP(B19,Junior_Light!$V$93:$X$134,3,FALSE),0)</f>
        <v>0</v>
      </c>
      <c r="K19" s="85"/>
      <c r="L19" s="85"/>
      <c r="M19" s="85"/>
    </row>
    <row r="20" spans="1:13" ht="15" customHeight="1">
      <c r="A20" s="116" t="str">
        <f>Junior_Heavy!A10</f>
        <v>No</v>
      </c>
      <c r="B20" s="82" t="str">
        <f>Junior_Heavy!B10</f>
        <v>George Miles</v>
      </c>
      <c r="C20" s="117">
        <f t="shared" si="0"/>
        <v>113</v>
      </c>
      <c r="D20" s="140">
        <f t="shared" si="1"/>
        <v>113</v>
      </c>
      <c r="E20" s="105">
        <f>IFERROR(VLOOKUP(B20,Junior_Heavy!$B$93:$D$134,3,FALSE),0)</f>
        <v>14</v>
      </c>
      <c r="F20" s="105">
        <f>IFERROR(VLOOKUP(B20,Junior_Heavy!$F$93:$H$134,3,FALSE),0)</f>
        <v>37</v>
      </c>
      <c r="G20" s="105">
        <f>IFERROR(VLOOKUP(B20,Junior_Heavy!$J$93:$L$134,3,FALSE),0)</f>
        <v>26</v>
      </c>
      <c r="H20" s="106">
        <f>IFERROR(VLOOKUP(B20,Junior_Heavy!$N$93:$P$134,3,FALSE),0)</f>
        <v>0</v>
      </c>
      <c r="I20" s="141">
        <f>IFERROR(VLOOKUP(B20,Junior_Heavy!$R$93:$T$134,3,FALSE),0)</f>
        <v>36</v>
      </c>
      <c r="J20" s="141">
        <f>IFERROR(VLOOKUP(B20,Junior_Heavy!$V$93:$X$134,3,FALSE),0)</f>
        <v>0</v>
      </c>
      <c r="K20" s="85"/>
      <c r="L20" s="85"/>
      <c r="M20" s="85"/>
    </row>
    <row r="21" spans="1:13" ht="15" customHeight="1">
      <c r="A21" s="116" t="str">
        <f>Junior_Light!A14</f>
        <v>No</v>
      </c>
      <c r="B21" s="82" t="str">
        <f>Junior_Light!B14</f>
        <v>Christian Sherrington</v>
      </c>
      <c r="C21" s="117">
        <f t="shared" si="0"/>
        <v>105</v>
      </c>
      <c r="D21" s="140">
        <f t="shared" si="1"/>
        <v>105</v>
      </c>
      <c r="E21" s="105">
        <f>IFERROR(VLOOKUP(B21,Junior_Light!$B$93:$D$134,3,FALSE),0)</f>
        <v>28</v>
      </c>
      <c r="F21" s="105">
        <f>IFERROR(VLOOKUP(B21,Junior_Light!$F$93:$H$134,3,FALSE),0)</f>
        <v>25</v>
      </c>
      <c r="G21" s="105">
        <f>IFERROR(VLOOKUP(B21,Junior_Light!$J$93:$L$134,3,FALSE),0)</f>
        <v>23</v>
      </c>
      <c r="H21" s="106">
        <f>IFERROR(VLOOKUP(B21,Junior_Light!$N$93:$P$134,3,FALSE),0)</f>
        <v>0</v>
      </c>
      <c r="I21" s="141">
        <f>IFERROR(VLOOKUP(B21,Junior_Light!$R$93:$T$134,3,FALSE),0)</f>
        <v>29</v>
      </c>
      <c r="J21" s="141">
        <f>IFERROR(VLOOKUP(B21,Junior_Light!$V$93:$X$134,3,FALSE),0)</f>
        <v>0</v>
      </c>
      <c r="K21" s="85"/>
      <c r="L21" s="85"/>
      <c r="M21" s="85"/>
    </row>
    <row r="22" spans="1:13" ht="15" customHeight="1">
      <c r="A22" s="116" t="s">
        <v>41</v>
      </c>
      <c r="B22" s="82" t="s">
        <v>1015</v>
      </c>
      <c r="C22" s="117">
        <f t="shared" si="0"/>
        <v>92</v>
      </c>
      <c r="D22" s="140">
        <f t="shared" si="1"/>
        <v>92</v>
      </c>
      <c r="E22" s="105">
        <v>14</v>
      </c>
      <c r="F22" s="105">
        <v>26</v>
      </c>
      <c r="G22" s="105">
        <v>22</v>
      </c>
      <c r="H22" s="106">
        <v>0</v>
      </c>
      <c r="I22" s="141">
        <v>30</v>
      </c>
      <c r="J22" s="141">
        <v>0</v>
      </c>
      <c r="K22" s="85"/>
      <c r="L22" s="85"/>
      <c r="M22" s="85"/>
    </row>
    <row r="23" spans="1:13" ht="15" hidden="1" customHeight="1">
      <c r="A23" s="116" t="str">
        <f>Junior_Light!A20</f>
        <v>No</v>
      </c>
      <c r="B23" s="82" t="str">
        <f>Junior_Light!B20</f>
        <v>Lawrence Su</v>
      </c>
      <c r="C23" s="117">
        <f t="shared" si="0"/>
        <v>46</v>
      </c>
      <c r="D23" s="140">
        <f>SUM(E23:J23)-MIN(E23:G23)</f>
        <v>46</v>
      </c>
      <c r="E23" s="105">
        <f>IFERROR(VLOOKUP(B23,Junior_Light!$B$93:$D$134,3,FALSE),0)</f>
        <v>14</v>
      </c>
      <c r="F23" s="105">
        <f>IFERROR(VLOOKUP(B23,Junior_Light!$F$93:$H$134,3,FALSE),0)</f>
        <v>32</v>
      </c>
      <c r="G23" s="105">
        <f>IFERROR(VLOOKUP(B23,Junior_Light!$J$93:$L$134,3,FALSE),0)</f>
        <v>0</v>
      </c>
      <c r="H23" s="106">
        <f>IFERROR(VLOOKUP(B23,Junior_Light!$N$93:$P$134,3,FALSE),0)</f>
        <v>0</v>
      </c>
      <c r="I23" s="141">
        <f>IFERROR(VLOOKUP(B23,Junior_Light!$R$93:$T$134,3,FALSE),0)</f>
        <v>0</v>
      </c>
      <c r="J23" s="141">
        <f>IFERROR(VLOOKUP(B23,Junior_Light!$V$93:$X$134,3,FALSE),0)</f>
        <v>0</v>
      </c>
      <c r="K23" s="85"/>
      <c r="L23" s="85"/>
      <c r="M23" s="85"/>
    </row>
    <row r="24" spans="1:13" ht="15" customHeight="1">
      <c r="A24" s="116" t="str">
        <f>Junior_Heavy!A12</f>
        <v>No</v>
      </c>
      <c r="B24" s="82" t="str">
        <f>Junior_Heavy!B12</f>
        <v>Ryan Uren</v>
      </c>
      <c r="C24" s="117">
        <f t="shared" si="0"/>
        <v>91</v>
      </c>
      <c r="D24" s="140">
        <f t="shared" ref="D24:D55" si="2">SUM(E24:J24)-MIN(E24:I24)</f>
        <v>91</v>
      </c>
      <c r="E24" s="105">
        <f>IFERROR(VLOOKUP(B24,Junior_Heavy!$B$93:$D$134,3,FALSE),0)</f>
        <v>0</v>
      </c>
      <c r="F24" s="105">
        <f>IFERROR(VLOOKUP(B24,Junior_Heavy!$F$93:$H$134,3,FALSE),0)</f>
        <v>32</v>
      </c>
      <c r="G24" s="105">
        <f>IFERROR(VLOOKUP(B24,Junior_Heavy!$J$93:$L$134,3,FALSE),0)</f>
        <v>25</v>
      </c>
      <c r="H24" s="106">
        <f>IFERROR(VLOOKUP(B24,Junior_Heavy!$N$93:$P$134,3,FALSE),0)</f>
        <v>34</v>
      </c>
      <c r="I24" s="141">
        <f>IFERROR(VLOOKUP(B24,Junior_Heavy!$R$93:$T$134,3,FALSE),0)</f>
        <v>0</v>
      </c>
      <c r="J24" s="141">
        <f>IFERROR(VLOOKUP(B24,Junior_Heavy!$V$93:$X$134,3,FALSE),0)</f>
        <v>0</v>
      </c>
      <c r="K24" s="85"/>
      <c r="L24" s="85"/>
      <c r="M24" s="85"/>
    </row>
    <row r="25" spans="1:13" ht="15" hidden="1" customHeight="1">
      <c r="A25" s="116" t="str">
        <f>Junior_Heavy!A20</f>
        <v>No</v>
      </c>
      <c r="B25" s="82" t="str">
        <f>Junior_Heavy!B20</f>
        <v>Lawrence Su</v>
      </c>
      <c r="C25" s="117">
        <f t="shared" si="0"/>
        <v>32</v>
      </c>
      <c r="D25" s="140">
        <f t="shared" si="2"/>
        <v>32</v>
      </c>
      <c r="E25" s="105">
        <f>IFERROR(VLOOKUP(B25,Junior_Heavy!$B$93:$D$134,3,FALSE),0)</f>
        <v>0</v>
      </c>
      <c r="F25" s="105">
        <f>IFERROR(VLOOKUP(B25,Junior_Heavy!$F$93:$H$134,3,FALSE),0)</f>
        <v>0</v>
      </c>
      <c r="G25" s="105">
        <f>IFERROR(VLOOKUP(B25,Junior_Heavy!$J$93:$L$134,3,FALSE),0)</f>
        <v>32</v>
      </c>
      <c r="H25" s="106">
        <f>IFERROR(VLOOKUP(B25,Junior_Heavy!$N$93:$P$134,3,FALSE),0)</f>
        <v>0</v>
      </c>
      <c r="I25" s="141">
        <f>IFERROR(VLOOKUP(B25,Junior_Heavy!$R$93:$T$134,3,FALSE),0)</f>
        <v>0</v>
      </c>
      <c r="J25" s="141">
        <f>IFERROR(VLOOKUP(B25,Junior_Heavy!$V$93:$X$134,3,FALSE),0)</f>
        <v>0</v>
      </c>
      <c r="K25" s="85"/>
      <c r="L25" s="85"/>
      <c r="M25" s="85"/>
    </row>
    <row r="26" spans="1:13" ht="15" customHeight="1">
      <c r="A26" s="116" t="str">
        <f>Junior_Light!A15</f>
        <v>Yes</v>
      </c>
      <c r="B26" s="82" t="str">
        <f>Junior_Light!B15</f>
        <v>Liam Weatherhead</v>
      </c>
      <c r="C26" s="117">
        <f t="shared" si="0"/>
        <v>79</v>
      </c>
      <c r="D26" s="140">
        <f t="shared" si="2"/>
        <v>79</v>
      </c>
      <c r="E26" s="105">
        <f>IFERROR(VLOOKUP(B26,Junior_Light!$B$93:$D$134,3,FALSE),0)</f>
        <v>14</v>
      </c>
      <c r="F26" s="105">
        <f>IFERROR(VLOOKUP(B26,Junior_Light!$F$93:$H$134,3,FALSE),0)</f>
        <v>38</v>
      </c>
      <c r="G26" s="105">
        <f>IFERROR(VLOOKUP(B26,Junior_Light!$J$93:$L$134,3,FALSE),0)</f>
        <v>27</v>
      </c>
      <c r="H26" s="106">
        <f>IFERROR(VLOOKUP(B26,Junior_Light!$N$93:$P$134,3,FALSE),0)</f>
        <v>0</v>
      </c>
      <c r="I26" s="141">
        <f>IFERROR(VLOOKUP(B26,Junior_Light!$R$93:$T$134,3,FALSE),0)</f>
        <v>0</v>
      </c>
      <c r="J26" s="141">
        <f>IFERROR(VLOOKUP(B26,Junior_Light!$V$93:$X$134,3,FALSE),0)</f>
        <v>0</v>
      </c>
      <c r="K26" s="85"/>
      <c r="L26" s="85"/>
      <c r="M26" s="85"/>
    </row>
    <row r="27" spans="1:13" ht="15" customHeight="1">
      <c r="A27" s="116" t="s">
        <v>41</v>
      </c>
      <c r="B27" s="82" t="s">
        <v>1016</v>
      </c>
      <c r="C27" s="117">
        <f t="shared" si="0"/>
        <v>78</v>
      </c>
      <c r="D27" s="140">
        <f t="shared" si="2"/>
        <v>78</v>
      </c>
      <c r="E27" s="105">
        <v>14</v>
      </c>
      <c r="F27" s="105">
        <v>32</v>
      </c>
      <c r="G27" s="105">
        <v>32</v>
      </c>
      <c r="H27" s="106">
        <v>0</v>
      </c>
      <c r="I27" s="141">
        <v>0</v>
      </c>
      <c r="J27" s="141">
        <v>0</v>
      </c>
      <c r="K27" s="85"/>
      <c r="L27" s="85"/>
      <c r="M27" s="85"/>
    </row>
    <row r="28" spans="1:13" ht="15" customHeight="1">
      <c r="A28" s="116" t="s">
        <v>41</v>
      </c>
      <c r="B28" s="82" t="s">
        <v>1047</v>
      </c>
      <c r="C28" s="117">
        <f t="shared" si="0"/>
        <v>76</v>
      </c>
      <c r="D28" s="140">
        <f t="shared" si="2"/>
        <v>76</v>
      </c>
      <c r="E28" s="105">
        <v>39</v>
      </c>
      <c r="F28" s="105">
        <v>0</v>
      </c>
      <c r="G28" s="105">
        <v>37</v>
      </c>
      <c r="H28" s="106">
        <v>0</v>
      </c>
      <c r="I28" s="141">
        <v>0</v>
      </c>
      <c r="J28" s="141">
        <v>0</v>
      </c>
      <c r="K28" s="85"/>
      <c r="L28" s="85"/>
      <c r="M28" s="85"/>
    </row>
    <row r="29" spans="1:13" ht="15" customHeight="1">
      <c r="A29" s="116" t="str">
        <f>Junior_Light!A18</f>
        <v>No</v>
      </c>
      <c r="B29" s="82" t="str">
        <f>Junior_Light!B18</f>
        <v>Robert Cribbin</v>
      </c>
      <c r="C29" s="117">
        <f t="shared" si="0"/>
        <v>74</v>
      </c>
      <c r="D29" s="140">
        <f t="shared" si="2"/>
        <v>74</v>
      </c>
      <c r="E29" s="105">
        <f>IFERROR(VLOOKUP(B29,Junior_Light!$B$93:$D$134,3,FALSE),0)</f>
        <v>14</v>
      </c>
      <c r="F29" s="105">
        <f>IFERROR(VLOOKUP(B29,Junior_Light!$F$93:$H$134,3,FALSE),0)</f>
        <v>28</v>
      </c>
      <c r="G29" s="105">
        <f>IFERROR(VLOOKUP(B29,Junior_Light!$J$93:$L$134,3,FALSE),0)</f>
        <v>0</v>
      </c>
      <c r="H29" s="106">
        <f>IFERROR(VLOOKUP(B29,Junior_Light!$N$93:$P$134,3,FALSE),0)</f>
        <v>32</v>
      </c>
      <c r="I29" s="141">
        <f>IFERROR(VLOOKUP(B29,Junior_Light!$R$93:$T$134,3,FALSE),0)</f>
        <v>0</v>
      </c>
      <c r="J29" s="141">
        <f>IFERROR(VLOOKUP(B29,Junior_Light!$V$93:$X$134,3,FALSE),0)</f>
        <v>0</v>
      </c>
      <c r="K29" s="85"/>
      <c r="L29" s="85"/>
      <c r="M29" s="85"/>
    </row>
    <row r="30" spans="1:13" ht="15" customHeight="1">
      <c r="A30" s="116" t="str">
        <f>Junior_Light!A16</f>
        <v>No</v>
      </c>
      <c r="B30" s="82" t="str">
        <f>Junior_Light!B16</f>
        <v>Jamie Su</v>
      </c>
      <c r="C30" s="117">
        <f t="shared" si="0"/>
        <v>74</v>
      </c>
      <c r="D30" s="140">
        <f t="shared" si="2"/>
        <v>74</v>
      </c>
      <c r="E30" s="105">
        <f>IFERROR(VLOOKUP(B30,Junior_Light!$B$93:$D$134,3,FALSE),0)</f>
        <v>14</v>
      </c>
      <c r="F30" s="105">
        <f>IFERROR(VLOOKUP(B30,Junior_Light!$F$93:$H$134,3,FALSE),0)</f>
        <v>35</v>
      </c>
      <c r="G30" s="105">
        <f>IFERROR(VLOOKUP(B30,Junior_Light!$J$93:$L$134,3,FALSE),0)</f>
        <v>25</v>
      </c>
      <c r="H30" s="106">
        <f>IFERROR(VLOOKUP(B30,Junior_Light!$N$93:$P$134,3,FALSE),0)</f>
        <v>0</v>
      </c>
      <c r="I30" s="141">
        <f>IFERROR(VLOOKUP(B30,Junior_Light!$R$93:$T$134,3,FALSE),0)</f>
        <v>0</v>
      </c>
      <c r="J30" s="141">
        <f>IFERROR(VLOOKUP(B30,Junior_Light!$V$93:$X$134,3,FALSE),0)</f>
        <v>0</v>
      </c>
      <c r="K30" s="85"/>
      <c r="L30" s="85"/>
      <c r="M30" s="85"/>
    </row>
    <row r="31" spans="1:13" ht="15" customHeight="1">
      <c r="A31" s="116" t="str">
        <f>Junior_Light!A17</f>
        <v>No</v>
      </c>
      <c r="B31" s="82" t="str">
        <f>Junior_Light!B17</f>
        <v>Sam Dartell</v>
      </c>
      <c r="C31" s="117">
        <f t="shared" si="0"/>
        <v>70</v>
      </c>
      <c r="D31" s="140">
        <f t="shared" si="2"/>
        <v>70</v>
      </c>
      <c r="E31" s="105">
        <f>IFERROR(VLOOKUP(B31,Junior_Light!$B$93:$D$134,3,FALSE),0)</f>
        <v>36</v>
      </c>
      <c r="F31" s="105">
        <f>IFERROR(VLOOKUP(B31,Junior_Light!$F$93:$H$134,3,FALSE),0)</f>
        <v>34</v>
      </c>
      <c r="G31" s="105">
        <f>IFERROR(VLOOKUP(B31,Junior_Light!$J$93:$L$134,3,FALSE),0)</f>
        <v>0</v>
      </c>
      <c r="H31" s="106">
        <f>IFERROR(VLOOKUP(B31,Junior_Light!$N$93:$P$134,3,FALSE),0)</f>
        <v>0</v>
      </c>
      <c r="I31" s="141">
        <f>IFERROR(VLOOKUP(B31,Junior_Light!$R$93:$T$134,3,FALSE),0)</f>
        <v>0</v>
      </c>
      <c r="J31" s="141">
        <f>IFERROR(VLOOKUP(B31,Junior_Light!$V$93:$X$134,3,FALSE),0)</f>
        <v>0</v>
      </c>
      <c r="K31" s="85"/>
      <c r="L31" s="85"/>
      <c r="M31" s="85"/>
    </row>
    <row r="32" spans="1:13" ht="15" hidden="1" customHeight="1">
      <c r="A32" s="116" t="str">
        <f>Junior_Heavy!A17</f>
        <v>No</v>
      </c>
      <c r="B32" s="145" t="str">
        <f>Junior_Heavy!B17</f>
        <v>James Gauci</v>
      </c>
      <c r="C32" s="117">
        <f t="shared" si="0"/>
        <v>52</v>
      </c>
      <c r="D32" s="140">
        <f t="shared" si="2"/>
        <v>52</v>
      </c>
      <c r="E32" s="105">
        <f>IFERROR(VLOOKUP(B32,Junior_Heavy!$B$93:$D$134,3,FALSE),0)</f>
        <v>0</v>
      </c>
      <c r="F32" s="105">
        <f>IFERROR(VLOOKUP(B32,Junior_Heavy!$F$93:$H$134,3,FALSE),0)</f>
        <v>0</v>
      </c>
      <c r="G32" s="105">
        <f>IFERROR(VLOOKUP(B32,Junior_Heavy!$J$93:$L$134,3,FALSE),0)</f>
        <v>22</v>
      </c>
      <c r="H32" s="106">
        <f>IFERROR(VLOOKUP(B32,Junior_Heavy!$N$93:$P$134,3,FALSE),0)</f>
        <v>0</v>
      </c>
      <c r="I32" s="141">
        <f>IFERROR(VLOOKUP(B32,Junior_Heavy!$R$93:$T$134,3,FALSE),0)</f>
        <v>30</v>
      </c>
      <c r="J32" s="171">
        <f>IFERROR(VLOOKUP(B32,Junior_Heavy!$V$93:$X$134,3,FALSE),0)</f>
        <v>0</v>
      </c>
      <c r="K32" s="85"/>
      <c r="L32" s="85"/>
      <c r="M32" s="85"/>
    </row>
    <row r="33" spans="1:13" ht="15" hidden="1" customHeight="1">
      <c r="A33" s="116" t="str">
        <f>Junior_Light!A22</f>
        <v>No</v>
      </c>
      <c r="B33" s="82" t="str">
        <f>Junior_Light!B22</f>
        <v>James Gauci</v>
      </c>
      <c r="C33" s="117">
        <f t="shared" si="0"/>
        <v>40</v>
      </c>
      <c r="D33" s="140">
        <f t="shared" si="2"/>
        <v>40</v>
      </c>
      <c r="E33" s="105">
        <f>IFERROR(VLOOKUP(B33,Junior_Light!$B$93:$D$134,3,FALSE),0)</f>
        <v>14</v>
      </c>
      <c r="F33" s="105">
        <f>IFERROR(VLOOKUP(B33,Junior_Light!$F$93:$H$134,3,FALSE),0)</f>
        <v>26</v>
      </c>
      <c r="G33" s="105">
        <f>IFERROR(VLOOKUP(B33,Junior_Light!$J$93:$L$134,3,FALSE),0)</f>
        <v>0</v>
      </c>
      <c r="H33" s="106">
        <f>IFERROR(VLOOKUP(B33,Junior_Light!$N$93:$P$134,3,FALSE),0)</f>
        <v>0</v>
      </c>
      <c r="I33" s="141">
        <f>IFERROR(VLOOKUP(B33,Junior_Light!$R$93:$T$134,3,FALSE),0)</f>
        <v>0</v>
      </c>
      <c r="J33" s="141">
        <f>IFERROR(VLOOKUP(B33,Junior_Light!$V$93:$X$134,3,FALSE),0)</f>
        <v>0</v>
      </c>
      <c r="K33" s="85"/>
      <c r="L33" s="85"/>
      <c r="M33" s="85"/>
    </row>
    <row r="34" spans="1:13" ht="15" customHeight="1">
      <c r="A34" s="116" t="str">
        <f>Junior_Heavy!A11</f>
        <v>No</v>
      </c>
      <c r="B34" s="82" t="str">
        <f>Junior_Heavy!B11</f>
        <v>Jake Ambler</v>
      </c>
      <c r="C34" s="117">
        <f t="shared" si="0"/>
        <v>69</v>
      </c>
      <c r="D34" s="140">
        <f t="shared" si="2"/>
        <v>69</v>
      </c>
      <c r="E34" s="105">
        <f>IFERROR(VLOOKUP(B34,Junior_Heavy!$B$93:$D$134,3,FALSE),0)</f>
        <v>0</v>
      </c>
      <c r="F34" s="105">
        <f>IFERROR(VLOOKUP(B34,Junior_Heavy!$F$93:$H$134,3,FALSE),0)</f>
        <v>38</v>
      </c>
      <c r="G34" s="105">
        <f>IFERROR(VLOOKUP(B34,Junior_Heavy!$J$93:$L$134,3,FALSE),0)</f>
        <v>31</v>
      </c>
      <c r="H34" s="106">
        <f>IFERROR(VLOOKUP(B34,Junior_Heavy!$N$93:$P$134,3,FALSE),0)</f>
        <v>0</v>
      </c>
      <c r="I34" s="141">
        <f>IFERROR(VLOOKUP(B34,Junior_Heavy!$R$93:$T$134,3,FALSE),0)</f>
        <v>0</v>
      </c>
      <c r="J34" s="141">
        <f>IFERROR(VLOOKUP(B34,Junior_Heavy!$V$93:$X$134,3,FALSE),0)</f>
        <v>0</v>
      </c>
      <c r="K34" s="85"/>
      <c r="L34" s="85"/>
      <c r="M34" s="85"/>
    </row>
    <row r="35" spans="1:13" ht="15" customHeight="1">
      <c r="A35" s="116" t="str">
        <f>Junior_Light!A19</f>
        <v>No</v>
      </c>
      <c r="B35" s="82" t="str">
        <f>Junior_Light!B19</f>
        <v>Brayden Thompson</v>
      </c>
      <c r="C35" s="117">
        <f t="shared" si="0"/>
        <v>64</v>
      </c>
      <c r="D35" s="140">
        <f t="shared" si="2"/>
        <v>64</v>
      </c>
      <c r="E35" s="105">
        <f>IFERROR(VLOOKUP(B35,Junior_Light!$B$93:$D$134,3,FALSE),0)</f>
        <v>0</v>
      </c>
      <c r="F35" s="105">
        <f>IFERROR(VLOOKUP(B35,Junior_Light!$F$93:$H$134,3,FALSE),0)</f>
        <v>0</v>
      </c>
      <c r="G35" s="105">
        <f>IFERROR(VLOOKUP(B35,Junior_Light!$J$93:$L$134,3,FALSE),0)</f>
        <v>22</v>
      </c>
      <c r="H35" s="106">
        <f>IFERROR(VLOOKUP(B35,Junior_Light!$N$93:$P$134,3,FALSE),0)</f>
        <v>14</v>
      </c>
      <c r="I35" s="141">
        <f>IFERROR(VLOOKUP(B35,Junior_Light!$R$93:$T$134,3,FALSE),0)</f>
        <v>28</v>
      </c>
      <c r="J35" s="141">
        <f>IFERROR(VLOOKUP(B35,Junior_Light!$V$93:$X$134,3,FALSE),0)</f>
        <v>0</v>
      </c>
      <c r="K35" s="85"/>
      <c r="L35" s="85"/>
      <c r="M35" s="85"/>
    </row>
    <row r="36" spans="1:13" ht="15" customHeight="1">
      <c r="A36" s="116" t="str">
        <f>Junior_Heavy!A14</f>
        <v>No</v>
      </c>
      <c r="B36" s="82" t="str">
        <f>Junior_Heavy!B14</f>
        <v>Rishi Pothori</v>
      </c>
      <c r="C36" s="117">
        <f t="shared" si="0"/>
        <v>58</v>
      </c>
      <c r="D36" s="140">
        <f t="shared" si="2"/>
        <v>58</v>
      </c>
      <c r="E36" s="105">
        <f>IFERROR(VLOOKUP(B36,Junior_Heavy!$B$93:$D$134,3,FALSE),0)</f>
        <v>0</v>
      </c>
      <c r="F36" s="105">
        <f>IFERROR(VLOOKUP(B36,Junior_Heavy!$F$93:$H$134,3,FALSE),0)</f>
        <v>0</v>
      </c>
      <c r="G36" s="105">
        <f>IFERROR(VLOOKUP(B36,Junior_Heavy!$J$93:$L$134,3,FALSE),0)</f>
        <v>27</v>
      </c>
      <c r="H36" s="106">
        <f>IFERROR(VLOOKUP(B36,Junior_Heavy!$N$93:$P$134,3,FALSE),0)</f>
        <v>0</v>
      </c>
      <c r="I36" s="141">
        <f>IFERROR(VLOOKUP(B36,Junior_Heavy!$R$93:$T$134,3,FALSE),0)</f>
        <v>31</v>
      </c>
      <c r="J36" s="141">
        <f>IFERROR(VLOOKUP(B36,Junior_Heavy!$V$93:$X$134,3,FALSE),0)</f>
        <v>0</v>
      </c>
      <c r="K36" s="85"/>
      <c r="L36" s="85"/>
      <c r="M36" s="85"/>
    </row>
    <row r="37" spans="1:13" ht="15" customHeight="1">
      <c r="A37" s="116" t="str">
        <f>Junior_Heavy!A13</f>
        <v>No</v>
      </c>
      <c r="B37" s="82" t="str">
        <f>Junior_Heavy!B13</f>
        <v>Riley Abel</v>
      </c>
      <c r="C37" s="117">
        <f t="shared" si="0"/>
        <v>57</v>
      </c>
      <c r="D37" s="140">
        <f t="shared" si="2"/>
        <v>57</v>
      </c>
      <c r="E37" s="105">
        <f>IFERROR(VLOOKUP(B37,Junior_Heavy!$B$93:$D$134,3,FALSE),0)</f>
        <v>0</v>
      </c>
      <c r="F37" s="105">
        <f>IFERROR(VLOOKUP(B37,Junior_Heavy!$F$93:$H$134,3,FALSE),0)</f>
        <v>0</v>
      </c>
      <c r="G37" s="105">
        <f>IFERROR(VLOOKUP(B37,Junior_Heavy!$J$93:$L$134,3,FALSE),0)</f>
        <v>20</v>
      </c>
      <c r="H37" s="106">
        <f>IFERROR(VLOOKUP(B37,Junior_Heavy!$N$93:$P$134,3,FALSE),0)</f>
        <v>37</v>
      </c>
      <c r="I37" s="141">
        <f>IFERROR(VLOOKUP(B37,Junior_Heavy!$R$93:$T$134,3,FALSE),0)</f>
        <v>0</v>
      </c>
      <c r="J37" s="141">
        <f>IFERROR(VLOOKUP(B37,Junior_Heavy!$V$93:$X$134,3,FALSE),0)</f>
        <v>0</v>
      </c>
      <c r="K37" s="85"/>
      <c r="L37" s="85"/>
      <c r="M37" s="85"/>
    </row>
    <row r="38" spans="1:13" ht="15" customHeight="1">
      <c r="A38" s="116" t="str">
        <f>Junior_Heavy!A18</f>
        <v>Yes</v>
      </c>
      <c r="B38" s="82" t="str">
        <f>Junior_Heavy!B18</f>
        <v>Bethany Emr</v>
      </c>
      <c r="C38" s="117">
        <f t="shared" ref="C38:C69" si="3">SUM(E38:J38)</f>
        <v>47</v>
      </c>
      <c r="D38" s="140">
        <f t="shared" si="2"/>
        <v>47</v>
      </c>
      <c r="E38" s="105">
        <f>IFERROR(VLOOKUP(B38,Junior_Heavy!$B$93:$D$134,3,FALSE),0)</f>
        <v>14</v>
      </c>
      <c r="F38" s="105">
        <f>IFERROR(VLOOKUP(B38,Junior_Heavy!$F$93:$H$134,3,FALSE),0)</f>
        <v>33</v>
      </c>
      <c r="G38" s="105">
        <f>IFERROR(VLOOKUP(B38,Junior_Heavy!$J$93:$L$134,3,FALSE),0)</f>
        <v>0</v>
      </c>
      <c r="H38" s="106">
        <f>IFERROR(VLOOKUP(B38,Junior_Heavy!$N$93:$P$134,3,FALSE),0)</f>
        <v>0</v>
      </c>
      <c r="I38" s="141">
        <f>IFERROR(VLOOKUP(B38,Junior_Heavy!$R$93:$T$134,3,FALSE),0)</f>
        <v>0</v>
      </c>
      <c r="J38" s="141">
        <f>IFERROR(VLOOKUP(B38,Junior_Heavy!$V$93:$X$134,3,FALSE),0)</f>
        <v>0</v>
      </c>
      <c r="K38" s="85"/>
      <c r="L38" s="85"/>
      <c r="M38" s="85"/>
    </row>
    <row r="39" spans="1:13" ht="15" customHeight="1">
      <c r="A39" s="116" t="str">
        <f>Junior_Heavy!A15</f>
        <v>No</v>
      </c>
      <c r="B39" s="145" t="str">
        <f>Junior_Heavy!B15</f>
        <v>Ben Church-Malouf</v>
      </c>
      <c r="C39" s="117">
        <f t="shared" si="3"/>
        <v>37</v>
      </c>
      <c r="D39" s="140">
        <f t="shared" si="2"/>
        <v>37</v>
      </c>
      <c r="E39" s="105">
        <f>IFERROR(VLOOKUP(B39,Junior_Heavy!$B$93:$D$134,3,FALSE),0)</f>
        <v>0</v>
      </c>
      <c r="F39" s="105">
        <f>IFERROR(VLOOKUP(B39,Junior_Heavy!$F$93:$H$134,3,FALSE),0)</f>
        <v>0</v>
      </c>
      <c r="G39" s="105">
        <f>IFERROR(VLOOKUP(B39,Junior_Heavy!$J$93:$L$134,3,FALSE),0)</f>
        <v>37</v>
      </c>
      <c r="H39" s="106">
        <f>IFERROR(VLOOKUP(B39,Junior_Heavy!$N$93:$P$134,3,FALSE),0)</f>
        <v>0</v>
      </c>
      <c r="I39" s="141">
        <f>IFERROR(VLOOKUP(B39,Junior_Heavy!$R$93:$T$134,3,FALSE),0)</f>
        <v>0</v>
      </c>
      <c r="J39" s="171">
        <f>IFERROR(VLOOKUP(B39,Junior_Heavy!$V$93:$X$134,3,FALSE),0)</f>
        <v>0</v>
      </c>
      <c r="K39" s="85"/>
      <c r="L39" s="85"/>
      <c r="M39" s="85"/>
    </row>
    <row r="40" spans="1:13" ht="15" customHeight="1">
      <c r="A40" s="116" t="str">
        <f>Junior_Heavy!A21</f>
        <v>No</v>
      </c>
      <c r="B40" s="145" t="str">
        <f>Junior_Heavy!B21</f>
        <v>Joshua Cody</v>
      </c>
      <c r="C40" s="117">
        <f t="shared" si="3"/>
        <v>33</v>
      </c>
      <c r="D40" s="140">
        <f t="shared" si="2"/>
        <v>33</v>
      </c>
      <c r="E40" s="105">
        <f>IFERROR(VLOOKUP(B40,Junior_Heavy!$B$93:$D$134,3,FALSE),0)</f>
        <v>0</v>
      </c>
      <c r="F40" s="105">
        <f>IFERROR(VLOOKUP(B40,Junior_Heavy!$F$93:$H$134,3,FALSE),0)</f>
        <v>0</v>
      </c>
      <c r="G40" s="105">
        <f>IFERROR(VLOOKUP(B40,Junior_Heavy!$J$93:$L$134,3,FALSE),0)</f>
        <v>0</v>
      </c>
      <c r="H40" s="106">
        <f>IFERROR(VLOOKUP(B40,Junior_Heavy!$N$93:$P$134,3,FALSE),0)</f>
        <v>33</v>
      </c>
      <c r="I40" s="141">
        <f>IFERROR(VLOOKUP(B40,Junior_Heavy!$R$93:$T$134,3,FALSE),0)</f>
        <v>0</v>
      </c>
      <c r="J40" s="171">
        <f>IFERROR(VLOOKUP(B40,Junior_Heavy!$V$93:$X$134,3,FALSE),0)</f>
        <v>0</v>
      </c>
      <c r="K40" s="85"/>
      <c r="L40" s="85"/>
      <c r="M40" s="85"/>
    </row>
    <row r="41" spans="1:13" ht="15" customHeight="1">
      <c r="A41" s="116" t="str">
        <f>Junior_Heavy!A19</f>
        <v>No</v>
      </c>
      <c r="B41" s="145" t="str">
        <f>Junior_Heavy!B19</f>
        <v>Ashton Sieders</v>
      </c>
      <c r="C41" s="117">
        <f t="shared" si="3"/>
        <v>33</v>
      </c>
      <c r="D41" s="140">
        <f t="shared" si="2"/>
        <v>33</v>
      </c>
      <c r="E41" s="105">
        <f>IFERROR(VLOOKUP(B41,Junior_Heavy!$B$93:$D$134,3,FALSE),0)</f>
        <v>0</v>
      </c>
      <c r="F41" s="105">
        <f>IFERROR(VLOOKUP(B41,Junior_Heavy!$F$93:$H$134,3,FALSE),0)</f>
        <v>0</v>
      </c>
      <c r="G41" s="105">
        <f>IFERROR(VLOOKUP(B41,Junior_Heavy!$J$93:$L$134,3,FALSE),0)</f>
        <v>33</v>
      </c>
      <c r="H41" s="106">
        <f>IFERROR(VLOOKUP(B41,Junior_Heavy!$N$93:$P$134,3,FALSE),0)</f>
        <v>0</v>
      </c>
      <c r="I41" s="141">
        <f>IFERROR(VLOOKUP(B41,Junior_Heavy!$R$93:$T$134,3,FALSE),0)</f>
        <v>0</v>
      </c>
      <c r="J41" s="171">
        <f>IFERROR(VLOOKUP(B41,Junior_Heavy!$V$93:$X$134,3,FALSE),0)</f>
        <v>0</v>
      </c>
      <c r="K41" s="85"/>
      <c r="L41" s="85"/>
      <c r="M41" s="85"/>
    </row>
    <row r="42" spans="1:13" ht="15" customHeight="1">
      <c r="A42" s="116" t="str">
        <f>Junior_Light!A23</f>
        <v>No</v>
      </c>
      <c r="B42" s="82" t="str">
        <f>Junior_Light!B23</f>
        <v>Ayrton De Nova</v>
      </c>
      <c r="C42" s="117">
        <f t="shared" si="3"/>
        <v>24</v>
      </c>
      <c r="D42" s="140">
        <f t="shared" si="2"/>
        <v>24</v>
      </c>
      <c r="E42" s="105">
        <f>IFERROR(VLOOKUP(B42,Junior_Light!$B$93:$D$134,3,FALSE),0)</f>
        <v>0</v>
      </c>
      <c r="F42" s="105">
        <f>IFERROR(VLOOKUP(B42,Junior_Light!$F$93:$H$134,3,FALSE),0)</f>
        <v>24</v>
      </c>
      <c r="G42" s="105">
        <f>IFERROR(VLOOKUP(B42,Junior_Light!$J$93:$L$134,3,FALSE),0)</f>
        <v>0</v>
      </c>
      <c r="H42" s="106">
        <f>IFERROR(VLOOKUP(B42,Junior_Light!$N$93:$P$134,3,FALSE),0)</f>
        <v>0</v>
      </c>
      <c r="I42" s="141">
        <f>IFERROR(VLOOKUP(B42,Junior_Light!$R$93:$T$134,3,FALSE),0)</f>
        <v>0</v>
      </c>
      <c r="J42" s="141">
        <f>IFERROR(VLOOKUP(B42,Junior_Light!$V$93:$X$134,3,FALSE),0)</f>
        <v>0</v>
      </c>
      <c r="K42" s="85"/>
      <c r="L42" s="85"/>
      <c r="M42" s="85"/>
    </row>
    <row r="43" spans="1:13" ht="15" customHeight="1">
      <c r="A43" s="116" t="str">
        <f>Junior_Light!A24</f>
        <v>No</v>
      </c>
      <c r="B43" s="82" t="str">
        <f>Junior_Light!B24</f>
        <v>Noah Mepham</v>
      </c>
      <c r="C43" s="117">
        <f t="shared" si="3"/>
        <v>14</v>
      </c>
      <c r="D43" s="140">
        <f t="shared" si="2"/>
        <v>14</v>
      </c>
      <c r="E43" s="105">
        <f>IFERROR(VLOOKUP(B43,Junior_Light!$B$93:$D$134,3,FALSE),0)</f>
        <v>0</v>
      </c>
      <c r="F43" s="105">
        <f>IFERROR(VLOOKUP(B43,Junior_Light!$F$93:$H$134,3,FALSE),0)</f>
        <v>14</v>
      </c>
      <c r="G43" s="105">
        <f>IFERROR(VLOOKUP(B43,Junior_Light!$J$93:$L$134,3,FALSE),0)</f>
        <v>0</v>
      </c>
      <c r="H43" s="106">
        <f>IFERROR(VLOOKUP(B43,Junior_Light!$N$93:$P$134,3,FALSE),0)</f>
        <v>0</v>
      </c>
      <c r="I43" s="141">
        <f>IFERROR(VLOOKUP(B43,Junior_Light!$R$93:$T$134,3,FALSE),0)</f>
        <v>0</v>
      </c>
      <c r="J43" s="141">
        <f>IFERROR(VLOOKUP(B43,Junior_Light!$V$93:$X$134,3,FALSE),0)</f>
        <v>0</v>
      </c>
      <c r="K43" s="85"/>
      <c r="L43" s="85"/>
      <c r="M43" s="85"/>
    </row>
    <row r="44" spans="1:13" ht="15" customHeight="1">
      <c r="A44" s="116" t="str">
        <f>Junior_Light!A25</f>
        <v>No</v>
      </c>
      <c r="B44" s="84" t="str">
        <f>Junior_Light!B25</f>
        <v>Luka Kuster</v>
      </c>
      <c r="C44" s="117">
        <f t="shared" si="3"/>
        <v>14</v>
      </c>
      <c r="D44" s="140">
        <f t="shared" si="2"/>
        <v>14</v>
      </c>
      <c r="E44" s="105">
        <f>IFERROR(VLOOKUP(B44,Junior_Light!$B$93:$D$134,3,FALSE),0)</f>
        <v>0</v>
      </c>
      <c r="F44" s="105">
        <f>IFERROR(VLOOKUP(B44,Junior_Light!$F$93:$H$134,3,FALSE),0)</f>
        <v>0</v>
      </c>
      <c r="G44" s="105">
        <f>IFERROR(VLOOKUP(B44,Junior_Light!$J$93:$L$134,3,FALSE),0)</f>
        <v>14</v>
      </c>
      <c r="H44" s="106">
        <f>IFERROR(VLOOKUP(B44,Junior_Light!$N$93:$P$134,3,FALSE),0)</f>
        <v>0</v>
      </c>
      <c r="I44" s="141">
        <f>IFERROR(VLOOKUP(B44,Junior_Light!$R$93:$T$134,3,FALSE),0)</f>
        <v>0</v>
      </c>
      <c r="J44" s="171">
        <f>IFERROR(VLOOKUP(B44,Junior_Light!$V$93:$X$134,3,FALSE),0)</f>
        <v>0</v>
      </c>
      <c r="K44" s="85"/>
      <c r="L44" s="85"/>
      <c r="M44" s="85"/>
    </row>
    <row r="45" spans="1:13" ht="15" customHeight="1">
      <c r="A45" s="116">
        <f>Junior_Heavy!A32</f>
        <v>0</v>
      </c>
      <c r="B45" s="145">
        <f>Junior_Heavy!B32</f>
        <v>0</v>
      </c>
      <c r="C45" s="117">
        <f t="shared" si="3"/>
        <v>0</v>
      </c>
      <c r="D45" s="140">
        <f t="shared" si="2"/>
        <v>0</v>
      </c>
      <c r="E45" s="105">
        <f>IFERROR(VLOOKUP(B45,Junior_Heavy!$B$93:$D$134,3,FALSE),0)</f>
        <v>0</v>
      </c>
      <c r="F45" s="105">
        <f>IFERROR(VLOOKUP(B45,Junior_Heavy!$F$93:$H$134,3,FALSE),0)</f>
        <v>0</v>
      </c>
      <c r="G45" s="105">
        <f>IFERROR(VLOOKUP(B45,Junior_Heavy!$J$93:$L$134,3,FALSE),0)</f>
        <v>0</v>
      </c>
      <c r="H45" s="106">
        <f>IFERROR(VLOOKUP(B45,Junior_Heavy!$N$93:$P$134,3,FALSE),0)</f>
        <v>0</v>
      </c>
      <c r="I45" s="141">
        <f>IFERROR(VLOOKUP(B45,Junior_Heavy!$R$93:$T$134,3,FALSE),0)</f>
        <v>0</v>
      </c>
      <c r="J45" s="171">
        <f>IFERROR(VLOOKUP(B45,Junior_Heavy!$V$93:$X$134,3,FALSE),0)</f>
        <v>0</v>
      </c>
      <c r="K45" s="85"/>
      <c r="L45" s="85"/>
      <c r="M45" s="85"/>
    </row>
    <row r="46" spans="1:13" ht="15" customHeight="1">
      <c r="A46" s="116">
        <f>Junior_Light!A39</f>
        <v>0</v>
      </c>
      <c r="B46" s="84">
        <f>Junior_Light!B39</f>
        <v>0</v>
      </c>
      <c r="C46" s="117">
        <f t="shared" si="3"/>
        <v>0</v>
      </c>
      <c r="D46" s="140">
        <f t="shared" si="2"/>
        <v>0</v>
      </c>
      <c r="E46" s="105">
        <f>IFERROR(VLOOKUP(B46,Junior_Light!$B$93:$D$134,3,FALSE),0)</f>
        <v>0</v>
      </c>
      <c r="F46" s="105">
        <f>IFERROR(VLOOKUP(B46,Junior_Light!$F$93:$H$134,3,FALSE),0)</f>
        <v>0</v>
      </c>
      <c r="G46" s="105">
        <f>IFERROR(VLOOKUP(B46,Junior_Light!$J$93:$L$134,3,FALSE),0)</f>
        <v>0</v>
      </c>
      <c r="H46" s="106">
        <f>IFERROR(VLOOKUP(B46,Junior_Light!$N$93:$P$134,3,FALSE),0)</f>
        <v>0</v>
      </c>
      <c r="I46" s="141">
        <f>IFERROR(VLOOKUP(B46,Junior_Light!$R$93:$T$134,3,FALSE),0)</f>
        <v>0</v>
      </c>
      <c r="J46" s="171">
        <f>IFERROR(VLOOKUP(B46,Junior_Light!$V$93:$X$134,3,FALSE),0)</f>
        <v>0</v>
      </c>
      <c r="K46" s="85"/>
      <c r="L46" s="85"/>
      <c r="M46" s="85"/>
    </row>
    <row r="47" spans="1:13" ht="15" customHeight="1">
      <c r="A47" s="116">
        <f>Junior_Heavy!A22</f>
        <v>0</v>
      </c>
      <c r="B47" s="145">
        <f>Junior_Heavy!B22</f>
        <v>0</v>
      </c>
      <c r="C47" s="117">
        <f t="shared" si="3"/>
        <v>0</v>
      </c>
      <c r="D47" s="140">
        <f t="shared" si="2"/>
        <v>0</v>
      </c>
      <c r="E47" s="105">
        <f>IFERROR(VLOOKUP(B47,Junior_Heavy!$B$93:$D$134,3,FALSE),0)</f>
        <v>0</v>
      </c>
      <c r="F47" s="105">
        <f>IFERROR(VLOOKUP(B47,Junior_Heavy!$F$93:$H$134,3,FALSE),0)</f>
        <v>0</v>
      </c>
      <c r="G47" s="105">
        <f>IFERROR(VLOOKUP(B47,Junior_Heavy!$J$93:$L$134,3,FALSE),0)</f>
        <v>0</v>
      </c>
      <c r="H47" s="106">
        <f>IFERROR(VLOOKUP(B47,Junior_Heavy!$N$93:$P$134,3,FALSE),0)</f>
        <v>0</v>
      </c>
      <c r="I47" s="141">
        <f>IFERROR(VLOOKUP(B47,Junior_Heavy!$R$93:$T$134,3,FALSE),0)</f>
        <v>0</v>
      </c>
      <c r="J47" s="171">
        <f>IFERROR(VLOOKUP(B47,Junior_Heavy!$V$93:$X$134,3,FALSE),0)</f>
        <v>0</v>
      </c>
      <c r="K47" s="85"/>
      <c r="L47" s="85"/>
      <c r="M47" s="85"/>
    </row>
    <row r="48" spans="1:13" ht="15" customHeight="1">
      <c r="A48" s="116">
        <f>Junior_Light!A27</f>
        <v>0</v>
      </c>
      <c r="B48" s="82">
        <f>Junior_Light!B27</f>
        <v>0</v>
      </c>
      <c r="C48" s="117">
        <f t="shared" si="3"/>
        <v>0</v>
      </c>
      <c r="D48" s="140">
        <f t="shared" si="2"/>
        <v>0</v>
      </c>
      <c r="E48" s="105">
        <f>IFERROR(VLOOKUP(B48,Junior_Light!$B$93:$D$134,3,FALSE),0)</f>
        <v>0</v>
      </c>
      <c r="F48" s="105">
        <f>IFERROR(VLOOKUP(B48,Junior_Light!$F$93:$H$134,3,FALSE),0)</f>
        <v>0</v>
      </c>
      <c r="G48" s="105">
        <f>IFERROR(VLOOKUP(B48,Junior_Light!$J$93:$L$134,3,FALSE),0)</f>
        <v>0</v>
      </c>
      <c r="H48" s="106">
        <f>IFERROR(VLOOKUP(B48,Junior_Light!$N$93:$P$134,3,FALSE),0)</f>
        <v>0</v>
      </c>
      <c r="I48" s="141">
        <f>IFERROR(VLOOKUP(B48,Junior_Light!$R$93:$T$134,3,FALSE),0)</f>
        <v>0</v>
      </c>
      <c r="J48" s="141">
        <f>IFERROR(VLOOKUP(B48,Junior_Light!$V$93:$X$134,3,FALSE),0)</f>
        <v>0</v>
      </c>
      <c r="K48" s="85"/>
      <c r="L48" s="85"/>
      <c r="M48" s="85"/>
    </row>
    <row r="49" spans="1:13" ht="15" customHeight="1">
      <c r="A49" s="116">
        <f>Junior_Heavy!A23</f>
        <v>0</v>
      </c>
      <c r="B49" s="145">
        <f>Junior_Heavy!B23</f>
        <v>0</v>
      </c>
      <c r="C49" s="117">
        <f t="shared" si="3"/>
        <v>0</v>
      </c>
      <c r="D49" s="140">
        <f t="shared" si="2"/>
        <v>0</v>
      </c>
      <c r="E49" s="105">
        <f>IFERROR(VLOOKUP(B49,Junior_Heavy!$B$93:$D$134,3,FALSE),0)</f>
        <v>0</v>
      </c>
      <c r="F49" s="105">
        <f>IFERROR(VLOOKUP(B49,Junior_Heavy!$F$93:$H$134,3,FALSE),0)</f>
        <v>0</v>
      </c>
      <c r="G49" s="105">
        <f>IFERROR(VLOOKUP(B49,Junior_Heavy!$J$93:$L$134,3,FALSE),0)</f>
        <v>0</v>
      </c>
      <c r="H49" s="106">
        <f>IFERROR(VLOOKUP(B49,Junior_Heavy!$N$93:$P$134,3,FALSE),0)</f>
        <v>0</v>
      </c>
      <c r="I49" s="141">
        <f>IFERROR(VLOOKUP(B49,Junior_Heavy!$R$93:$T$134,3,FALSE),0)</f>
        <v>0</v>
      </c>
      <c r="J49" s="171">
        <f>IFERROR(VLOOKUP(B49,Junior_Heavy!$V$93:$X$134,3,FALSE),0)</f>
        <v>0</v>
      </c>
      <c r="K49" s="85"/>
      <c r="L49" s="85"/>
      <c r="M49" s="85"/>
    </row>
    <row r="50" spans="1:13" ht="15" customHeight="1">
      <c r="A50" s="116">
        <f>Junior_Light!A26</f>
        <v>0</v>
      </c>
      <c r="B50" s="84">
        <f>Junior_Light!B26</f>
        <v>0</v>
      </c>
      <c r="C50" s="117">
        <f t="shared" si="3"/>
        <v>0</v>
      </c>
      <c r="D50" s="140">
        <f t="shared" si="2"/>
        <v>0</v>
      </c>
      <c r="E50" s="105">
        <f>IFERROR(VLOOKUP(B50,Junior_Light!$B$93:$D$134,3,FALSE),0)</f>
        <v>0</v>
      </c>
      <c r="F50" s="105">
        <f>IFERROR(VLOOKUP(B50,Junior_Light!$F$93:$H$134,3,FALSE),0)</f>
        <v>0</v>
      </c>
      <c r="G50" s="105">
        <f>IFERROR(VLOOKUP(B50,Junior_Light!$J$93:$L$134,3,FALSE),0)</f>
        <v>0</v>
      </c>
      <c r="H50" s="106">
        <f>IFERROR(VLOOKUP(B50,Junior_Light!$N$93:$P$134,3,FALSE),0)</f>
        <v>0</v>
      </c>
      <c r="I50" s="141">
        <f>IFERROR(VLOOKUP(B50,Junior_Light!$R$93:$T$134,3,FALSE),0)</f>
        <v>0</v>
      </c>
      <c r="J50" s="171">
        <f>IFERROR(VLOOKUP(B50,Junior_Light!$V$93:$X$134,3,FALSE),0)</f>
        <v>0</v>
      </c>
      <c r="K50" s="85"/>
      <c r="L50" s="85"/>
      <c r="M50" s="85"/>
    </row>
    <row r="51" spans="1:13" ht="15" customHeight="1">
      <c r="A51" s="116">
        <f>Junior_Light!A37</f>
        <v>0</v>
      </c>
      <c r="B51" s="84">
        <f>Junior_Light!B37</f>
        <v>0</v>
      </c>
      <c r="C51" s="117">
        <f t="shared" si="3"/>
        <v>0</v>
      </c>
      <c r="D51" s="140">
        <f t="shared" si="2"/>
        <v>0</v>
      </c>
      <c r="E51" s="105">
        <f>IFERROR(VLOOKUP(B51,Junior_Light!$B$93:$D$134,3,FALSE),0)</f>
        <v>0</v>
      </c>
      <c r="F51" s="105">
        <f>IFERROR(VLOOKUP(B51,Junior_Light!$F$93:$H$134,3,FALSE),0)</f>
        <v>0</v>
      </c>
      <c r="G51" s="105">
        <f>IFERROR(VLOOKUP(B51,Junior_Light!$J$93:$L$134,3,FALSE),0)</f>
        <v>0</v>
      </c>
      <c r="H51" s="106">
        <f>IFERROR(VLOOKUP(B51,Junior_Light!$N$93:$P$134,3,FALSE),0)</f>
        <v>0</v>
      </c>
      <c r="I51" s="141">
        <f>IFERROR(VLOOKUP(B51,Junior_Light!$R$93:$T$134,3,FALSE),0)</f>
        <v>0</v>
      </c>
      <c r="J51" s="171">
        <f>IFERROR(VLOOKUP(B51,Junior_Light!$V$93:$X$134,3,FALSE),0)</f>
        <v>0</v>
      </c>
      <c r="K51" s="85"/>
      <c r="L51" s="85"/>
      <c r="M51" s="85"/>
    </row>
    <row r="52" spans="1:13" ht="15" customHeight="1">
      <c r="A52" s="116">
        <f>Junior_Heavy!A24</f>
        <v>0</v>
      </c>
      <c r="B52" s="145">
        <f>Junior_Heavy!B24</f>
        <v>0</v>
      </c>
      <c r="C52" s="117">
        <f t="shared" si="3"/>
        <v>0</v>
      </c>
      <c r="D52" s="140">
        <f t="shared" si="2"/>
        <v>0</v>
      </c>
      <c r="E52" s="105">
        <f>IFERROR(VLOOKUP(B52,Junior_Heavy!$B$93:$D$134,3,FALSE),0)</f>
        <v>0</v>
      </c>
      <c r="F52" s="105">
        <f>IFERROR(VLOOKUP(B52,Junior_Heavy!$F$93:$H$134,3,FALSE),0)</f>
        <v>0</v>
      </c>
      <c r="G52" s="105">
        <f>IFERROR(VLOOKUP(B52,Junior_Heavy!$J$93:$L$134,3,FALSE),0)</f>
        <v>0</v>
      </c>
      <c r="H52" s="106">
        <f>IFERROR(VLOOKUP(B52,Junior_Heavy!$N$93:$P$134,3,FALSE),0)</f>
        <v>0</v>
      </c>
      <c r="I52" s="141">
        <f>IFERROR(VLOOKUP(B52,Junior_Heavy!$R$93:$T$134,3,FALSE),0)</f>
        <v>0</v>
      </c>
      <c r="J52" s="171">
        <f>IFERROR(VLOOKUP(B52,Junior_Heavy!$V$93:$X$134,3,FALSE),0)</f>
        <v>0</v>
      </c>
      <c r="K52" s="85"/>
      <c r="L52" s="85"/>
      <c r="M52" s="85"/>
    </row>
    <row r="53" spans="1:13" ht="15" customHeight="1">
      <c r="A53" s="116">
        <f>Junior_Heavy!A31</f>
        <v>0</v>
      </c>
      <c r="B53" s="145">
        <f>Junior_Heavy!B31</f>
        <v>0</v>
      </c>
      <c r="C53" s="117">
        <f t="shared" si="3"/>
        <v>0</v>
      </c>
      <c r="D53" s="140">
        <f t="shared" si="2"/>
        <v>0</v>
      </c>
      <c r="E53" s="105">
        <f>IFERROR(VLOOKUP(B53,Junior_Heavy!$B$93:$D$134,3,FALSE),0)</f>
        <v>0</v>
      </c>
      <c r="F53" s="105">
        <f>IFERROR(VLOOKUP(B53,Junior_Heavy!$F$93:$H$134,3,FALSE),0)</f>
        <v>0</v>
      </c>
      <c r="G53" s="105">
        <f>IFERROR(VLOOKUP(B53,Junior_Heavy!$J$93:$L$134,3,FALSE),0)</f>
        <v>0</v>
      </c>
      <c r="H53" s="106">
        <f>IFERROR(VLOOKUP(B53,Junior_Heavy!$N$93:$P$134,3,FALSE),0)</f>
        <v>0</v>
      </c>
      <c r="I53" s="141">
        <f>IFERROR(VLOOKUP(B53,Junior_Heavy!$R$93:$T$134,3,FALSE),0)</f>
        <v>0</v>
      </c>
      <c r="J53" s="171">
        <f>IFERROR(VLOOKUP(B53,Junior_Heavy!$V$93:$X$134,3,FALSE),0)</f>
        <v>0</v>
      </c>
      <c r="K53" s="85"/>
      <c r="L53" s="85"/>
      <c r="M53" s="85"/>
    </row>
    <row r="54" spans="1:13" ht="15" customHeight="1">
      <c r="A54" s="116">
        <f>Junior_Light!A28</f>
        <v>0</v>
      </c>
      <c r="B54" s="84">
        <f>Junior_Light!B28</f>
        <v>0</v>
      </c>
      <c r="C54" s="117">
        <f t="shared" si="3"/>
        <v>0</v>
      </c>
      <c r="D54" s="140">
        <f t="shared" si="2"/>
        <v>0</v>
      </c>
      <c r="E54" s="105">
        <f>IFERROR(VLOOKUP(B54,Junior_Light!$B$93:$D$134,3,FALSE),0)</f>
        <v>0</v>
      </c>
      <c r="F54" s="105">
        <f>IFERROR(VLOOKUP(B54,Junior_Light!$F$93:$H$134,3,FALSE),0)</f>
        <v>0</v>
      </c>
      <c r="G54" s="105">
        <f>IFERROR(VLOOKUP(B54,Junior_Light!$J$93:$L$134,3,FALSE),0)</f>
        <v>0</v>
      </c>
      <c r="H54" s="106">
        <f>IFERROR(VLOOKUP(B54,Junior_Light!$N$93:$P$134,3,FALSE),0)</f>
        <v>0</v>
      </c>
      <c r="I54" s="141">
        <f>IFERROR(VLOOKUP(B54,Junior_Light!$R$93:$T$134,3,FALSE),0)</f>
        <v>0</v>
      </c>
      <c r="J54" s="171">
        <f>IFERROR(VLOOKUP(B54,Junior_Light!$V$93:$X$134,3,FALSE),0)</f>
        <v>0</v>
      </c>
      <c r="K54" s="85"/>
      <c r="L54" s="85"/>
      <c r="M54" s="85"/>
    </row>
    <row r="55" spans="1:13" ht="15" customHeight="1">
      <c r="A55" s="116">
        <f>Junior_Light!A31</f>
        <v>0</v>
      </c>
      <c r="B55" s="84">
        <f>Junior_Light!B31</f>
        <v>0</v>
      </c>
      <c r="C55" s="117">
        <f t="shared" si="3"/>
        <v>0</v>
      </c>
      <c r="D55" s="140">
        <f t="shared" si="2"/>
        <v>0</v>
      </c>
      <c r="E55" s="105">
        <f>IFERROR(VLOOKUP(B55,Junior_Light!$B$93:$D$134,3,FALSE),0)</f>
        <v>0</v>
      </c>
      <c r="F55" s="105">
        <f>IFERROR(VLOOKUP(B55,Junior_Light!$F$93:$H$134,3,FALSE),0)</f>
        <v>0</v>
      </c>
      <c r="G55" s="105">
        <f>IFERROR(VLOOKUP(B55,Junior_Light!$J$93:$L$134,3,FALSE),0)</f>
        <v>0</v>
      </c>
      <c r="H55" s="106">
        <f>IFERROR(VLOOKUP(B55,Junior_Light!$N$93:$P$134,3,FALSE),0)</f>
        <v>0</v>
      </c>
      <c r="I55" s="141">
        <f>IFERROR(VLOOKUP(B55,Junior_Light!$R$93:$T$134,3,FALSE),0)</f>
        <v>0</v>
      </c>
      <c r="J55" s="171">
        <f>IFERROR(VLOOKUP(B55,Junior_Light!$V$93:$X$134,3,FALSE),0)</f>
        <v>0</v>
      </c>
      <c r="K55" s="85"/>
      <c r="L55" s="85"/>
      <c r="M55" s="85"/>
    </row>
    <row r="56" spans="1:13" ht="15" customHeight="1">
      <c r="A56" s="116">
        <f>Junior_Light!A34</f>
        <v>0</v>
      </c>
      <c r="B56" s="84">
        <f>Junior_Light!B34</f>
        <v>0</v>
      </c>
      <c r="C56" s="117">
        <f t="shared" si="3"/>
        <v>0</v>
      </c>
      <c r="D56" s="140">
        <f t="shared" ref="D56:D87" si="4">SUM(E56:J56)-MIN(E56:I56)</f>
        <v>0</v>
      </c>
      <c r="E56" s="105">
        <f>IFERROR(VLOOKUP(B56,Junior_Light!$B$93:$D$134,3,FALSE),0)</f>
        <v>0</v>
      </c>
      <c r="F56" s="105">
        <f>IFERROR(VLOOKUP(B56,Junior_Light!$F$93:$H$134,3,FALSE),0)</f>
        <v>0</v>
      </c>
      <c r="G56" s="105">
        <f>IFERROR(VLOOKUP(B56,Junior_Light!$J$93:$L$134,3,FALSE),0)</f>
        <v>0</v>
      </c>
      <c r="H56" s="106">
        <f>IFERROR(VLOOKUP(B56,Junior_Light!$N$93:$P$134,3,FALSE),0)</f>
        <v>0</v>
      </c>
      <c r="I56" s="141">
        <f>IFERROR(VLOOKUP(B56,Junior_Light!$R$93:$T$134,3,FALSE),0)</f>
        <v>0</v>
      </c>
      <c r="J56" s="171">
        <f>IFERROR(VLOOKUP(B56,Junior_Light!$V$93:$X$134,3,FALSE),0)</f>
        <v>0</v>
      </c>
      <c r="K56" s="85"/>
      <c r="L56" s="85"/>
      <c r="M56" s="85"/>
    </row>
    <row r="57" spans="1:13" ht="15" customHeight="1">
      <c r="A57" s="116">
        <f>Junior_Light!A29</f>
        <v>0</v>
      </c>
      <c r="B57" s="84">
        <f>Junior_Light!B29</f>
        <v>0</v>
      </c>
      <c r="C57" s="117">
        <f t="shared" si="3"/>
        <v>0</v>
      </c>
      <c r="D57" s="140">
        <f t="shared" si="4"/>
        <v>0</v>
      </c>
      <c r="E57" s="105">
        <f>IFERROR(VLOOKUP(B57,Junior_Light!$B$93:$D$134,3,FALSE),0)</f>
        <v>0</v>
      </c>
      <c r="F57" s="105">
        <f>IFERROR(VLOOKUP(B57,Junior_Light!$F$93:$H$134,3,FALSE),0)</f>
        <v>0</v>
      </c>
      <c r="G57" s="105">
        <f>IFERROR(VLOOKUP(B57,Junior_Light!$J$93:$L$134,3,FALSE),0)</f>
        <v>0</v>
      </c>
      <c r="H57" s="106">
        <f>IFERROR(VLOOKUP(B57,Junior_Light!$N$93:$P$134,3,FALSE),0)</f>
        <v>0</v>
      </c>
      <c r="I57" s="141">
        <f>IFERROR(VLOOKUP(B57,Junior_Light!$R$93:$T$134,3,FALSE),0)</f>
        <v>0</v>
      </c>
      <c r="J57" s="171">
        <f>IFERROR(VLOOKUP(B57,Junior_Light!$V$93:$X$134,3,FALSE),0)</f>
        <v>0</v>
      </c>
      <c r="K57" s="85"/>
      <c r="L57" s="85"/>
      <c r="M57" s="85"/>
    </row>
    <row r="58" spans="1:13" ht="15" customHeight="1">
      <c r="A58" s="116">
        <f>Junior_Heavy!A28</f>
        <v>0</v>
      </c>
      <c r="B58" s="145">
        <f>Junior_Heavy!B28</f>
        <v>0</v>
      </c>
      <c r="C58" s="117">
        <f t="shared" si="3"/>
        <v>0</v>
      </c>
      <c r="D58" s="140">
        <f t="shared" si="4"/>
        <v>0</v>
      </c>
      <c r="E58" s="105">
        <f>IFERROR(VLOOKUP(B58,Junior_Heavy!$B$93:$D$134,3,FALSE),0)</f>
        <v>0</v>
      </c>
      <c r="F58" s="105">
        <f>IFERROR(VLOOKUP(B58,Junior_Heavy!$F$93:$H$134,3,FALSE),0)</f>
        <v>0</v>
      </c>
      <c r="G58" s="105">
        <f>IFERROR(VLOOKUP(B58,Junior_Heavy!$J$93:$L$134,3,FALSE),0)</f>
        <v>0</v>
      </c>
      <c r="H58" s="106">
        <f>IFERROR(VLOOKUP(B58,Junior_Heavy!$N$93:$P$134,3,FALSE),0)</f>
        <v>0</v>
      </c>
      <c r="I58" s="141">
        <f>IFERROR(VLOOKUP(B58,Junior_Heavy!$R$93:$T$134,3,FALSE),0)</f>
        <v>0</v>
      </c>
      <c r="J58" s="171">
        <f>IFERROR(VLOOKUP(B58,Junior_Heavy!$V$93:$X$134,3,FALSE),0)</f>
        <v>0</v>
      </c>
      <c r="K58" s="85"/>
      <c r="L58" s="85"/>
      <c r="M58" s="85"/>
    </row>
    <row r="59" spans="1:13" ht="15" customHeight="1">
      <c r="A59" s="116">
        <f>Junior_Heavy!A30</f>
        <v>0</v>
      </c>
      <c r="B59" s="145">
        <f>Junior_Heavy!B30</f>
        <v>0</v>
      </c>
      <c r="C59" s="117">
        <f t="shared" si="3"/>
        <v>0</v>
      </c>
      <c r="D59" s="140">
        <f t="shared" si="4"/>
        <v>0</v>
      </c>
      <c r="E59" s="105">
        <f>IFERROR(VLOOKUP(B59,Junior_Heavy!$B$93:$D$134,3,FALSE),0)</f>
        <v>0</v>
      </c>
      <c r="F59" s="105">
        <f>IFERROR(VLOOKUP(B59,Junior_Heavy!$F$93:$H$134,3,FALSE),0)</f>
        <v>0</v>
      </c>
      <c r="G59" s="105">
        <f>IFERROR(VLOOKUP(B59,Junior_Heavy!$J$93:$L$134,3,FALSE),0)</f>
        <v>0</v>
      </c>
      <c r="H59" s="106">
        <f>IFERROR(VLOOKUP(B59,Junior_Heavy!$N$93:$P$134,3,FALSE),0)</f>
        <v>0</v>
      </c>
      <c r="I59" s="141">
        <f>IFERROR(VLOOKUP(B59,Junior_Heavy!$R$93:$T$134,3,FALSE),0)</f>
        <v>0</v>
      </c>
      <c r="J59" s="171">
        <f>IFERROR(VLOOKUP(B59,Junior_Heavy!$V$93:$X$134,3,FALSE),0)</f>
        <v>0</v>
      </c>
      <c r="K59" s="85"/>
      <c r="L59" s="85"/>
      <c r="M59" s="85"/>
    </row>
    <row r="60" spans="1:13" ht="15" customHeight="1">
      <c r="A60" s="116">
        <f>Junior_Heavy!A26</f>
        <v>0</v>
      </c>
      <c r="B60" s="145">
        <f>Junior_Heavy!B26</f>
        <v>0</v>
      </c>
      <c r="C60" s="117">
        <f t="shared" si="3"/>
        <v>0</v>
      </c>
      <c r="D60" s="140">
        <f t="shared" si="4"/>
        <v>0</v>
      </c>
      <c r="E60" s="105">
        <f>IFERROR(VLOOKUP(B60,Junior_Heavy!$B$93:$D$134,3,FALSE),0)</f>
        <v>0</v>
      </c>
      <c r="F60" s="105">
        <f>IFERROR(VLOOKUP(B60,Junior_Heavy!$F$93:$H$134,3,FALSE),0)</f>
        <v>0</v>
      </c>
      <c r="G60" s="105">
        <f>IFERROR(VLOOKUP(B60,Junior_Heavy!$J$93:$L$134,3,FALSE),0)</f>
        <v>0</v>
      </c>
      <c r="H60" s="106">
        <f>IFERROR(VLOOKUP(B60,Junior_Heavy!$N$93:$P$134,3,FALSE),0)</f>
        <v>0</v>
      </c>
      <c r="I60" s="141">
        <f>IFERROR(VLOOKUP(B60,Junior_Heavy!$R$93:$T$134,3,FALSE),0)</f>
        <v>0</v>
      </c>
      <c r="J60" s="171">
        <f>IFERROR(VLOOKUP(B60,Junior_Heavy!$V$93:$X$134,3,FALSE),0)</f>
        <v>0</v>
      </c>
      <c r="K60" s="85"/>
      <c r="L60" s="85"/>
      <c r="M60" s="85"/>
    </row>
    <row r="61" spans="1:13" ht="15" customHeight="1">
      <c r="A61" s="116">
        <f>Junior_Light!A30</f>
        <v>0</v>
      </c>
      <c r="B61" s="145">
        <f>Junior_Light!B30</f>
        <v>0</v>
      </c>
      <c r="C61" s="117">
        <f t="shared" si="3"/>
        <v>0</v>
      </c>
      <c r="D61" s="140">
        <f t="shared" si="4"/>
        <v>0</v>
      </c>
      <c r="E61" s="105">
        <f>IFERROR(VLOOKUP(B61,Junior_Light!$B$93:$D$134,3,FALSE),0)</f>
        <v>0</v>
      </c>
      <c r="F61" s="105">
        <f>IFERROR(VLOOKUP(B61,Junior_Light!$F$93:$H$134,3,FALSE),0)</f>
        <v>0</v>
      </c>
      <c r="G61" s="105">
        <f>IFERROR(VLOOKUP(B61,Junior_Light!$J$93:$L$134,3,FALSE),0)</f>
        <v>0</v>
      </c>
      <c r="H61" s="106">
        <f>IFERROR(VLOOKUP(B61,Junior_Light!$N$93:$P$134,3,FALSE),0)</f>
        <v>0</v>
      </c>
      <c r="I61" s="141">
        <f>IFERROR(VLOOKUP(B61,Junior_Light!$R$93:$T$134,3,FALSE),0)</f>
        <v>0</v>
      </c>
      <c r="J61" s="171">
        <f>IFERROR(VLOOKUP(B61,Junior_Light!$V$93:$X$134,3,FALSE),0)</f>
        <v>0</v>
      </c>
      <c r="K61" s="85"/>
      <c r="L61" s="85"/>
      <c r="M61" s="85"/>
    </row>
    <row r="62" spans="1:13" ht="15" customHeight="1">
      <c r="A62" s="116">
        <f>Junior_Light!A32</f>
        <v>0</v>
      </c>
      <c r="B62" s="82">
        <f>Junior_Light!B32</f>
        <v>0</v>
      </c>
      <c r="C62" s="117">
        <f t="shared" si="3"/>
        <v>0</v>
      </c>
      <c r="D62" s="140">
        <f t="shared" si="4"/>
        <v>0</v>
      </c>
      <c r="E62" s="105">
        <f>IFERROR(VLOOKUP(B62,Junior_Light!$B$93:$D$134,3,FALSE),0)</f>
        <v>0</v>
      </c>
      <c r="F62" s="105">
        <f>IFERROR(VLOOKUP(B62,Junior_Light!$F$93:$H$134,3,FALSE),0)</f>
        <v>0</v>
      </c>
      <c r="G62" s="105">
        <f>IFERROR(VLOOKUP(B62,Junior_Light!$J$93:$L$134,3,FALSE),0)</f>
        <v>0</v>
      </c>
      <c r="H62" s="106">
        <f>IFERROR(VLOOKUP(B62,Junior_Light!$N$93:$P$134,3,FALSE),0)</f>
        <v>0</v>
      </c>
      <c r="I62" s="141">
        <f>IFERROR(VLOOKUP(B62,Junior_Light!$R$93:$T$134,3,FALSE),0)</f>
        <v>0</v>
      </c>
      <c r="J62" s="141">
        <f>IFERROR(VLOOKUP(B62,Junior_Light!$V$93:$X$134,3,FALSE),0)</f>
        <v>0</v>
      </c>
      <c r="K62" s="85"/>
      <c r="L62" s="85"/>
      <c r="M62" s="85"/>
    </row>
    <row r="63" spans="1:13" ht="15" customHeight="1">
      <c r="A63" s="116">
        <f>Junior_Heavy!A29</f>
        <v>0</v>
      </c>
      <c r="B63" s="145">
        <f>Junior_Heavy!B29</f>
        <v>0</v>
      </c>
      <c r="C63" s="117">
        <f t="shared" si="3"/>
        <v>0</v>
      </c>
      <c r="D63" s="140">
        <f t="shared" si="4"/>
        <v>0</v>
      </c>
      <c r="E63" s="105">
        <f>IFERROR(VLOOKUP(B63,Junior_Heavy!$B$93:$D$134,3,FALSE),0)</f>
        <v>0</v>
      </c>
      <c r="F63" s="105">
        <f>IFERROR(VLOOKUP(B63,Junior_Heavy!$F$93:$H$134,3,FALSE),0)</f>
        <v>0</v>
      </c>
      <c r="G63" s="105">
        <f>IFERROR(VLOOKUP(B63,Junior_Heavy!$J$93:$L$134,3,FALSE),0)</f>
        <v>0</v>
      </c>
      <c r="H63" s="106">
        <f>IFERROR(VLOOKUP(B63,Junior_Heavy!$N$93:$P$134,3,FALSE),0)</f>
        <v>0</v>
      </c>
      <c r="I63" s="141">
        <f>IFERROR(VLOOKUP(B63,Junior_Heavy!$R$93:$T$134,3,FALSE),0)</f>
        <v>0</v>
      </c>
      <c r="J63" s="171">
        <f>IFERROR(VLOOKUP(B63,Junior_Heavy!$V$93:$X$134,3,FALSE),0)</f>
        <v>0</v>
      </c>
      <c r="K63" s="85"/>
      <c r="L63" s="85"/>
      <c r="M63" s="85"/>
    </row>
    <row r="64" spans="1:13" ht="15" customHeight="1">
      <c r="A64" s="116">
        <f>Junior_Heavy!A27</f>
        <v>0</v>
      </c>
      <c r="B64" s="145">
        <f>Junior_Heavy!B27</f>
        <v>0</v>
      </c>
      <c r="C64" s="117">
        <f t="shared" si="3"/>
        <v>0</v>
      </c>
      <c r="D64" s="140">
        <f t="shared" si="4"/>
        <v>0</v>
      </c>
      <c r="E64" s="105">
        <f>IFERROR(VLOOKUP(B64,Junior_Heavy!$B$93:$D$134,3,FALSE),0)</f>
        <v>0</v>
      </c>
      <c r="F64" s="105">
        <f>IFERROR(VLOOKUP(B64,Junior_Heavy!$F$93:$H$134,3,FALSE),0)</f>
        <v>0</v>
      </c>
      <c r="G64" s="105">
        <f>IFERROR(VLOOKUP(B64,Junior_Heavy!$J$93:$L$134,3,FALSE),0)</f>
        <v>0</v>
      </c>
      <c r="H64" s="106">
        <f>IFERROR(VLOOKUP(B64,Junior_Heavy!$N$93:$P$134,3,FALSE),0)</f>
        <v>0</v>
      </c>
      <c r="I64" s="141">
        <f>IFERROR(VLOOKUP(B64,Junior_Heavy!$R$93:$T$134,3,FALSE),0)</f>
        <v>0</v>
      </c>
      <c r="J64" s="171">
        <f>IFERROR(VLOOKUP(B64,Junior_Heavy!$V$93:$X$134,3,FALSE),0)</f>
        <v>0</v>
      </c>
      <c r="K64" s="85"/>
      <c r="L64" s="85"/>
      <c r="M64" s="85"/>
    </row>
    <row r="65" spans="1:13" ht="15" customHeight="1">
      <c r="A65" s="116">
        <f>Junior_Light!A33</f>
        <v>0</v>
      </c>
      <c r="B65" s="84">
        <f>Junior_Light!B33</f>
        <v>0</v>
      </c>
      <c r="C65" s="117">
        <f t="shared" si="3"/>
        <v>0</v>
      </c>
      <c r="D65" s="140">
        <f t="shared" si="4"/>
        <v>0</v>
      </c>
      <c r="E65" s="105">
        <f>IFERROR(VLOOKUP(B65,Junior_Light!$B$93:$D$134,3,FALSE),0)</f>
        <v>0</v>
      </c>
      <c r="F65" s="105">
        <f>IFERROR(VLOOKUP(B65,Junior_Light!$F$93:$H$134,3,FALSE),0)</f>
        <v>0</v>
      </c>
      <c r="G65" s="105">
        <f>IFERROR(VLOOKUP(B65,Junior_Light!$J$93:$L$134,3,FALSE),0)</f>
        <v>0</v>
      </c>
      <c r="H65" s="106">
        <f>IFERROR(VLOOKUP(B65,Junior_Light!$N$93:$P$134,3,FALSE),0)</f>
        <v>0</v>
      </c>
      <c r="I65" s="141">
        <f>IFERROR(VLOOKUP(B65,Junior_Light!$R$93:$T$134,3,FALSE),0)</f>
        <v>0</v>
      </c>
      <c r="J65" s="171">
        <f>IFERROR(VLOOKUP(B65,Junior_Light!$V$93:$X$134,3,FALSE),0)</f>
        <v>0</v>
      </c>
      <c r="K65" s="85"/>
      <c r="L65" s="85"/>
      <c r="M65" s="85"/>
    </row>
    <row r="66" spans="1:13" ht="15" customHeight="1">
      <c r="A66" s="116">
        <f>Junior_Light!A36</f>
        <v>0</v>
      </c>
      <c r="B66" s="84">
        <f>Junior_Light!B36</f>
        <v>0</v>
      </c>
      <c r="C66" s="117">
        <f t="shared" si="3"/>
        <v>0</v>
      </c>
      <c r="D66" s="140">
        <f t="shared" si="4"/>
        <v>0</v>
      </c>
      <c r="E66" s="105">
        <f>IFERROR(VLOOKUP(B66,Junior_Light!$B$93:$D$134,3,FALSE),0)</f>
        <v>0</v>
      </c>
      <c r="F66" s="105">
        <f>IFERROR(VLOOKUP(B66,Junior_Light!$F$93:$H$134,3,FALSE),0)</f>
        <v>0</v>
      </c>
      <c r="G66" s="105">
        <f>IFERROR(VLOOKUP(B66,Junior_Light!$J$93:$L$134,3,FALSE),0)</f>
        <v>0</v>
      </c>
      <c r="H66" s="106">
        <f>IFERROR(VLOOKUP(B66,Junior_Light!$N$93:$P$134,3,FALSE),0)</f>
        <v>0</v>
      </c>
      <c r="I66" s="141">
        <f>IFERROR(VLOOKUP(B66,Junior_Light!$R$93:$T$134,3,FALSE),0)</f>
        <v>0</v>
      </c>
      <c r="J66" s="171">
        <f>IFERROR(VLOOKUP(B66,Junior_Light!$V$93:$X$134,3,FALSE),0)</f>
        <v>0</v>
      </c>
      <c r="K66" s="85"/>
      <c r="L66" s="85"/>
      <c r="M66" s="85"/>
    </row>
    <row r="67" spans="1:13" ht="15" customHeight="1">
      <c r="A67" s="116">
        <f>Junior_Heavy!A34</f>
        <v>0</v>
      </c>
      <c r="B67" s="145">
        <f>Junior_Heavy!B34</f>
        <v>0</v>
      </c>
      <c r="C67" s="117">
        <f t="shared" si="3"/>
        <v>0</v>
      </c>
      <c r="D67" s="140">
        <f t="shared" si="4"/>
        <v>0</v>
      </c>
      <c r="E67" s="105">
        <f>IFERROR(VLOOKUP(B67,Junior_Heavy!$B$93:$D$134,3,FALSE),0)</f>
        <v>0</v>
      </c>
      <c r="F67" s="105">
        <f>IFERROR(VLOOKUP(B67,Junior_Heavy!$F$93:$H$134,3,FALSE),0)</f>
        <v>0</v>
      </c>
      <c r="G67" s="105">
        <f>IFERROR(VLOOKUP(B67,Junior_Heavy!$J$93:$L$134,3,FALSE),0)</f>
        <v>0</v>
      </c>
      <c r="H67" s="106">
        <f>IFERROR(VLOOKUP(B67,Junior_Heavy!$N$93:$P$134,3,FALSE),0)</f>
        <v>0</v>
      </c>
      <c r="I67" s="141">
        <f>IFERROR(VLOOKUP(B67,Junior_Heavy!$R$93:$T$134,3,FALSE),0)</f>
        <v>0</v>
      </c>
      <c r="J67" s="171">
        <f>IFERROR(VLOOKUP(B67,Junior_Heavy!$V$93:$X$134,3,FALSE),0)</f>
        <v>0</v>
      </c>
      <c r="K67" s="85"/>
      <c r="L67" s="85"/>
      <c r="M67" s="85"/>
    </row>
    <row r="68" spans="1:13" ht="15" customHeight="1">
      <c r="A68" s="116">
        <f>Junior_Light!A35</f>
        <v>0</v>
      </c>
      <c r="B68" s="82">
        <f>Junior_Light!B35</f>
        <v>0</v>
      </c>
      <c r="C68" s="117">
        <f t="shared" si="3"/>
        <v>0</v>
      </c>
      <c r="D68" s="140">
        <f t="shared" si="4"/>
        <v>0</v>
      </c>
      <c r="E68" s="105">
        <f>IFERROR(VLOOKUP(B68,Junior_Light!$B$93:$D$134,3,FALSE),0)</f>
        <v>0</v>
      </c>
      <c r="F68" s="105">
        <f>IFERROR(VLOOKUP(B68,Junior_Light!$F$93:$H$134,3,FALSE),0)</f>
        <v>0</v>
      </c>
      <c r="G68" s="105">
        <f>IFERROR(VLOOKUP(B68,Junior_Light!$J$93:$L$134,3,FALSE),0)</f>
        <v>0</v>
      </c>
      <c r="H68" s="106">
        <f>IFERROR(VLOOKUP(B68,Junior_Light!$N$93:$P$134,3,FALSE),0)</f>
        <v>0</v>
      </c>
      <c r="I68" s="141">
        <f>IFERROR(VLOOKUP(B68,Junior_Light!$R$93:$T$134,3,FALSE),0)</f>
        <v>0</v>
      </c>
      <c r="J68" s="141">
        <f>IFERROR(VLOOKUP(B68,Junior_Light!$V$93:$X$134,3,FALSE),0)</f>
        <v>0</v>
      </c>
      <c r="K68" s="85"/>
      <c r="L68" s="85"/>
      <c r="M68" s="85"/>
    </row>
    <row r="69" spans="1:13" ht="15" customHeight="1">
      <c r="A69" s="116">
        <f>Junior_Heavy!A35</f>
        <v>0</v>
      </c>
      <c r="B69" s="145">
        <f>Junior_Heavy!B35</f>
        <v>0</v>
      </c>
      <c r="C69" s="117">
        <f t="shared" si="3"/>
        <v>0</v>
      </c>
      <c r="D69" s="140">
        <f t="shared" si="4"/>
        <v>0</v>
      </c>
      <c r="E69" s="105">
        <f>IFERROR(VLOOKUP(B69,Junior_Heavy!$B$93:$D$134,3,FALSE),0)</f>
        <v>0</v>
      </c>
      <c r="F69" s="105">
        <f>IFERROR(VLOOKUP(B69,Junior_Heavy!$F$93:$H$134,3,FALSE),0)</f>
        <v>0</v>
      </c>
      <c r="G69" s="105">
        <f>IFERROR(VLOOKUP(B69,Junior_Heavy!$J$93:$L$134,3,FALSE),0)</f>
        <v>0</v>
      </c>
      <c r="H69" s="106">
        <f>IFERROR(VLOOKUP(B69,Junior_Heavy!$N$93:$P$134,3,FALSE),0)</f>
        <v>0</v>
      </c>
      <c r="I69" s="141">
        <f>IFERROR(VLOOKUP(B69,Junior_Heavy!$R$93:$T$134,3,FALSE),0)</f>
        <v>0</v>
      </c>
      <c r="J69" s="171">
        <f>IFERROR(VLOOKUP(B69,Junior_Heavy!$V$93:$X$134,3,FALSE),0)</f>
        <v>0</v>
      </c>
      <c r="K69" s="85"/>
      <c r="L69" s="85"/>
      <c r="M69" s="85"/>
    </row>
    <row r="70" spans="1:13" ht="15" customHeight="1">
      <c r="A70" s="116">
        <f>Junior_Heavy!A37</f>
        <v>0</v>
      </c>
      <c r="B70" s="145">
        <f>Junior_Heavy!B37</f>
        <v>0</v>
      </c>
      <c r="C70" s="117">
        <f t="shared" ref="C70:C102" si="5">SUM(E70:J70)</f>
        <v>0</v>
      </c>
      <c r="D70" s="140">
        <f t="shared" si="4"/>
        <v>0</v>
      </c>
      <c r="E70" s="105">
        <f>IFERROR(VLOOKUP(B70,Junior_Heavy!$B$93:$D$134,3,FALSE),0)</f>
        <v>0</v>
      </c>
      <c r="F70" s="105">
        <f>IFERROR(VLOOKUP(B70,Junior_Heavy!$F$93:$H$134,3,FALSE),0)</f>
        <v>0</v>
      </c>
      <c r="G70" s="105">
        <f>IFERROR(VLOOKUP(B70,Junior_Heavy!$J$93:$L$134,3,FALSE),0)</f>
        <v>0</v>
      </c>
      <c r="H70" s="106">
        <f>IFERROR(VLOOKUP(B70,Junior_Heavy!$N$93:$P$134,3,FALSE),0)</f>
        <v>0</v>
      </c>
      <c r="I70" s="141">
        <f>IFERROR(VLOOKUP(B70,Junior_Heavy!$R$93:$T$134,3,FALSE),0)</f>
        <v>0</v>
      </c>
      <c r="J70" s="171">
        <f>IFERROR(VLOOKUP(B70,Junior_Heavy!$V$93:$X$134,3,FALSE),0)</f>
        <v>0</v>
      </c>
      <c r="K70" s="85"/>
      <c r="L70" s="85"/>
      <c r="M70" s="85"/>
    </row>
    <row r="71" spans="1:13" ht="15" customHeight="1">
      <c r="A71" s="116">
        <f>Junior_Heavy!A33</f>
        <v>0</v>
      </c>
      <c r="B71" s="145">
        <f>Junior_Heavy!B33</f>
        <v>0</v>
      </c>
      <c r="C71" s="117">
        <f t="shared" si="5"/>
        <v>0</v>
      </c>
      <c r="D71" s="140">
        <f t="shared" si="4"/>
        <v>0</v>
      </c>
      <c r="E71" s="105">
        <f>IFERROR(VLOOKUP(B71,Junior_Heavy!$B$93:$D$134,3,FALSE),0)</f>
        <v>0</v>
      </c>
      <c r="F71" s="105">
        <f>IFERROR(VLOOKUP(B71,Junior_Heavy!$F$93:$H$134,3,FALSE),0)</f>
        <v>0</v>
      </c>
      <c r="G71" s="105">
        <f>IFERROR(VLOOKUP(B71,Junior_Heavy!$J$93:$L$134,3,FALSE),0)</f>
        <v>0</v>
      </c>
      <c r="H71" s="106">
        <f>IFERROR(VLOOKUP(B71,Junior_Heavy!$N$93:$P$134,3,FALSE),0)</f>
        <v>0</v>
      </c>
      <c r="I71" s="141">
        <f>IFERROR(VLOOKUP(B71,Junior_Heavy!$R$93:$T$134,3,FALSE),0)</f>
        <v>0</v>
      </c>
      <c r="J71" s="171">
        <f>IFERROR(VLOOKUP(B71,Junior_Heavy!$V$93:$X$134,3,FALSE),0)</f>
        <v>0</v>
      </c>
      <c r="K71" s="85"/>
      <c r="L71" s="85"/>
      <c r="M71" s="85"/>
    </row>
    <row r="72" spans="1:13" ht="15" customHeight="1">
      <c r="A72" s="116">
        <f>Junior_Light!A40</f>
        <v>0</v>
      </c>
      <c r="B72" s="84">
        <f>Junior_Light!B40</f>
        <v>0</v>
      </c>
      <c r="C72" s="117">
        <f t="shared" si="5"/>
        <v>0</v>
      </c>
      <c r="D72" s="140">
        <f t="shared" si="4"/>
        <v>0</v>
      </c>
      <c r="E72" s="105">
        <f>IFERROR(VLOOKUP(B72,Junior_Light!$B$93:$D$134,3,FALSE),0)</f>
        <v>0</v>
      </c>
      <c r="F72" s="105">
        <f>IFERROR(VLOOKUP(B72,Junior_Light!$F$93:$H$134,3,FALSE),0)</f>
        <v>0</v>
      </c>
      <c r="G72" s="105">
        <f>IFERROR(VLOOKUP(B72,Junior_Light!$J$93:$L$134,3,FALSE),0)</f>
        <v>0</v>
      </c>
      <c r="H72" s="106">
        <f>IFERROR(VLOOKUP(B72,Junior_Light!$N$93:$P$134,3,FALSE),0)</f>
        <v>0</v>
      </c>
      <c r="I72" s="141">
        <f>IFERROR(VLOOKUP(B72,Junior_Light!$R$93:$T$134,3,FALSE),0)</f>
        <v>0</v>
      </c>
      <c r="J72" s="171">
        <f>IFERROR(VLOOKUP(B72,Junior_Light!$V$93:$X$134,3,FALSE),0)</f>
        <v>0</v>
      </c>
      <c r="K72" s="85"/>
      <c r="L72" s="85"/>
      <c r="M72" s="85"/>
    </row>
    <row r="73" spans="1:13" ht="15" customHeight="1">
      <c r="A73" s="116">
        <f>Junior_Heavy!A25</f>
        <v>0</v>
      </c>
      <c r="B73" s="145">
        <f>Junior_Heavy!B25</f>
        <v>0</v>
      </c>
      <c r="C73" s="117">
        <f t="shared" si="5"/>
        <v>0</v>
      </c>
      <c r="D73" s="140">
        <f t="shared" si="4"/>
        <v>0</v>
      </c>
      <c r="E73" s="105">
        <f>IFERROR(VLOOKUP(B73,Junior_Heavy!$B$93:$D$134,3,FALSE),0)</f>
        <v>0</v>
      </c>
      <c r="F73" s="105">
        <f>IFERROR(VLOOKUP(B73,Junior_Heavy!$F$93:$H$134,3,FALSE),0)</f>
        <v>0</v>
      </c>
      <c r="G73" s="105">
        <f>IFERROR(VLOOKUP(B73,Junior_Heavy!$J$93:$L$134,3,FALSE),0)</f>
        <v>0</v>
      </c>
      <c r="H73" s="106">
        <f>IFERROR(VLOOKUP(B73,Junior_Heavy!$N$93:$P$134,3,FALSE),0)</f>
        <v>0</v>
      </c>
      <c r="I73" s="141">
        <f>IFERROR(VLOOKUP(B73,Junior_Heavy!$R$93:$T$134,3,FALSE),0)</f>
        <v>0</v>
      </c>
      <c r="J73" s="171">
        <f>IFERROR(VLOOKUP(B73,Junior_Heavy!$V$93:$X$134,3,FALSE),0)</f>
        <v>0</v>
      </c>
      <c r="K73" s="85"/>
      <c r="L73" s="85"/>
      <c r="M73" s="85"/>
    </row>
    <row r="74" spans="1:13" ht="15" customHeight="1">
      <c r="A74" s="116">
        <f>Junior_Heavy!A38</f>
        <v>0</v>
      </c>
      <c r="B74" s="145">
        <f>Junior_Heavy!B38</f>
        <v>0</v>
      </c>
      <c r="C74" s="117">
        <f t="shared" si="5"/>
        <v>0</v>
      </c>
      <c r="D74" s="140">
        <f t="shared" si="4"/>
        <v>0</v>
      </c>
      <c r="E74" s="105">
        <f>IFERROR(VLOOKUP(B74,Junior_Heavy!$B$93:$D$134,3,FALSE),0)</f>
        <v>0</v>
      </c>
      <c r="F74" s="105">
        <f>IFERROR(VLOOKUP(B74,Junior_Heavy!$F$93:$H$134,3,FALSE),0)</f>
        <v>0</v>
      </c>
      <c r="G74" s="105">
        <f>IFERROR(VLOOKUP(B74,Junior_Heavy!$J$93:$L$134,3,FALSE),0)</f>
        <v>0</v>
      </c>
      <c r="H74" s="106">
        <f>IFERROR(VLOOKUP(B74,Junior_Heavy!$N$93:$P$134,3,FALSE),0)</f>
        <v>0</v>
      </c>
      <c r="I74" s="141">
        <f>IFERROR(VLOOKUP(B74,Junior_Heavy!$R$93:$T$134,3,FALSE),0)</f>
        <v>0</v>
      </c>
      <c r="J74" s="171">
        <f>IFERROR(VLOOKUP(B74,Junior_Heavy!$V$93:$X$134,3,FALSE),0)</f>
        <v>0</v>
      </c>
      <c r="K74" s="85"/>
      <c r="L74" s="85"/>
      <c r="M74" s="85"/>
    </row>
    <row r="75" spans="1:13" ht="15" customHeight="1">
      <c r="A75" s="116">
        <f>Junior_Light!A38</f>
        <v>0</v>
      </c>
      <c r="B75" s="84">
        <f>Junior_Light!B38</f>
        <v>0</v>
      </c>
      <c r="C75" s="117">
        <f t="shared" si="5"/>
        <v>0</v>
      </c>
      <c r="D75" s="140">
        <f t="shared" si="4"/>
        <v>0</v>
      </c>
      <c r="E75" s="105">
        <f>IFERROR(VLOOKUP(B75,Junior_Light!$B$93:$D$134,3,FALSE),0)</f>
        <v>0</v>
      </c>
      <c r="F75" s="105">
        <f>IFERROR(VLOOKUP(B75,Junior_Light!$F$93:$H$134,3,FALSE),0)</f>
        <v>0</v>
      </c>
      <c r="G75" s="105">
        <f>IFERROR(VLOOKUP(B75,Junior_Light!$J$93:$L$134,3,FALSE),0)</f>
        <v>0</v>
      </c>
      <c r="H75" s="106">
        <f>IFERROR(VLOOKUP(B75,Junior_Light!$N$93:$P$134,3,FALSE),0)</f>
        <v>0</v>
      </c>
      <c r="I75" s="141">
        <f>IFERROR(VLOOKUP(B75,Junior_Light!$R$93:$T$134,3,FALSE),0)</f>
        <v>0</v>
      </c>
      <c r="J75" s="171">
        <f>IFERROR(VLOOKUP(B75,Junior_Light!$V$93:$X$134,3,FALSE),0)</f>
        <v>0</v>
      </c>
      <c r="K75" s="85"/>
      <c r="L75" s="85"/>
      <c r="M75" s="85"/>
    </row>
    <row r="76" spans="1:13" ht="15" customHeight="1">
      <c r="A76" s="116">
        <f>Junior_Heavy!A36</f>
        <v>0</v>
      </c>
      <c r="B76" s="145">
        <f>Junior_Heavy!B36</f>
        <v>0</v>
      </c>
      <c r="C76" s="117">
        <f t="shared" si="5"/>
        <v>0</v>
      </c>
      <c r="D76" s="140">
        <f t="shared" si="4"/>
        <v>0</v>
      </c>
      <c r="E76" s="105">
        <f>IFERROR(VLOOKUP(B76,Junior_Heavy!$B$93:$D$134,3,FALSE),0)</f>
        <v>0</v>
      </c>
      <c r="F76" s="105">
        <f>IFERROR(VLOOKUP(B76,Junior_Heavy!$F$93:$H$134,3,FALSE),0)</f>
        <v>0</v>
      </c>
      <c r="G76" s="105">
        <f>IFERROR(VLOOKUP(B76,Junior_Heavy!$J$93:$L$134,3,FALSE),0)</f>
        <v>0</v>
      </c>
      <c r="H76" s="106">
        <f>IFERROR(VLOOKUP(B76,Junior_Heavy!$N$93:$P$134,3,FALSE),0)</f>
        <v>0</v>
      </c>
      <c r="I76" s="141">
        <f>IFERROR(VLOOKUP(B76,Junior_Heavy!$R$93:$T$134,3,FALSE),0)</f>
        <v>0</v>
      </c>
      <c r="J76" s="171">
        <f>IFERROR(VLOOKUP(B76,Junior_Heavy!$V$93:$X$134,3,FALSE),0)</f>
        <v>0</v>
      </c>
      <c r="K76" s="85"/>
      <c r="L76" s="85"/>
      <c r="M76" s="85"/>
    </row>
    <row r="77" spans="1:13" ht="15" customHeight="1">
      <c r="A77" s="116">
        <f>Junior_Light!A41</f>
        <v>0</v>
      </c>
      <c r="B77" s="84">
        <f>Junior_Light!B41</f>
        <v>0</v>
      </c>
      <c r="C77" s="117">
        <f t="shared" si="5"/>
        <v>0</v>
      </c>
      <c r="D77" s="140">
        <f t="shared" si="4"/>
        <v>0</v>
      </c>
      <c r="E77" s="105">
        <f>IFERROR(VLOOKUP(B77,Junior_Light!$B$93:$D$134,3,FALSE),0)</f>
        <v>0</v>
      </c>
      <c r="F77" s="105">
        <f>IFERROR(VLOOKUP(B77,Junior_Light!$F$93:$H$134,3,FALSE),0)</f>
        <v>0</v>
      </c>
      <c r="G77" s="105">
        <f>IFERROR(VLOOKUP(B77,Junior_Light!$J$93:$L$134,3,FALSE),0)</f>
        <v>0</v>
      </c>
      <c r="H77" s="106">
        <f>IFERROR(VLOOKUP(B77,Junior_Light!$N$93:$P$134,3,FALSE),0)</f>
        <v>0</v>
      </c>
      <c r="I77" s="141">
        <f>IFERROR(VLOOKUP(B77,Junior_Light!$R$93:$T$134,3,FALSE),0)</f>
        <v>0</v>
      </c>
      <c r="J77" s="171">
        <f>IFERROR(VLOOKUP(B77,Junior_Light!$V$93:$X$134,3,FALSE),0)</f>
        <v>0</v>
      </c>
      <c r="K77" s="85"/>
      <c r="L77" s="85"/>
      <c r="M77" s="85"/>
    </row>
    <row r="78" spans="1:13" ht="15" customHeight="1">
      <c r="A78" s="116">
        <f>Junior_Light!A42</f>
        <v>0</v>
      </c>
      <c r="B78" s="84">
        <f>Junior_Light!B42</f>
        <v>0</v>
      </c>
      <c r="C78" s="117">
        <f t="shared" si="5"/>
        <v>0</v>
      </c>
      <c r="D78" s="140">
        <f t="shared" si="4"/>
        <v>0</v>
      </c>
      <c r="E78" s="105">
        <f>IFERROR(VLOOKUP(B78,Junior_Light!$B$93:$D$134,3,FALSE),0)</f>
        <v>0</v>
      </c>
      <c r="F78" s="105">
        <f>IFERROR(VLOOKUP(B78,Junior_Light!$F$93:$H$134,3,FALSE),0)</f>
        <v>0</v>
      </c>
      <c r="G78" s="105">
        <f>IFERROR(VLOOKUP(B78,Junior_Light!$J$93:$L$134,3,FALSE),0)</f>
        <v>0</v>
      </c>
      <c r="H78" s="106">
        <f>IFERROR(VLOOKUP(B78,Junior_Light!$N$93:$P$134,3,FALSE),0)</f>
        <v>0</v>
      </c>
      <c r="I78" s="141">
        <f>IFERROR(VLOOKUP(B78,Junior_Light!$R$93:$T$134,3,FALSE),0)</f>
        <v>0</v>
      </c>
      <c r="J78" s="171">
        <f>IFERROR(VLOOKUP(B78,Junior_Light!$V$93:$X$134,3,FALSE),0)</f>
        <v>0</v>
      </c>
      <c r="K78" s="85"/>
      <c r="L78" s="85"/>
      <c r="M78" s="85"/>
    </row>
    <row r="79" spans="1:13" ht="15" customHeight="1">
      <c r="A79" s="116">
        <f>Junior_Performance!A7</f>
        <v>0</v>
      </c>
      <c r="B79" s="145">
        <f>Junior_Performance!B7</f>
        <v>0</v>
      </c>
      <c r="C79" s="117">
        <f t="shared" si="5"/>
        <v>0</v>
      </c>
      <c r="D79" s="140">
        <f t="shared" si="4"/>
        <v>0</v>
      </c>
      <c r="E79" s="105">
        <f>IFERROR(VLOOKUP(B79,Junior_Performance!$B$93:$D$134,3,FALSE),0)</f>
        <v>0</v>
      </c>
      <c r="F79" s="105">
        <f>IFERROR(VLOOKUP(B79,Junior_Performance!$F$93:$H$134,3,FALSE),0)</f>
        <v>0</v>
      </c>
      <c r="G79" s="105">
        <f>IFERROR(VLOOKUP(B79,Junior_Performance!$J$93:$L$134,3,FALSE),0)</f>
        <v>0</v>
      </c>
      <c r="H79" s="106">
        <f>IFERROR(VLOOKUP(B79,Junior_Performance!$N$93:$P$134,3,FALSE),0)</f>
        <v>0</v>
      </c>
      <c r="I79" s="141">
        <f>IFERROR(VLOOKUP(B79,Junior_Performance!$R$93:$T$134,3,FALSE),0)</f>
        <v>0</v>
      </c>
      <c r="J79" s="171">
        <f>IFERROR(VLOOKUP(B79,Junior_Performance!$V$93:$X$134,3,FALSE),0)</f>
        <v>0</v>
      </c>
      <c r="K79" s="85"/>
      <c r="L79" s="85"/>
      <c r="M79" s="85"/>
    </row>
    <row r="80" spans="1:13" ht="15" customHeight="1">
      <c r="A80" s="116">
        <f>Junior_Performance!A6</f>
        <v>0</v>
      </c>
      <c r="B80" s="82">
        <f>Junior_Performance!B6</f>
        <v>0</v>
      </c>
      <c r="C80" s="117">
        <f t="shared" si="5"/>
        <v>0</v>
      </c>
      <c r="D80" s="140">
        <f t="shared" si="4"/>
        <v>0</v>
      </c>
      <c r="E80" s="105">
        <f>IFERROR(VLOOKUP(B80,Junior_Performance!$B$93:$D$134,3,FALSE),0)</f>
        <v>0</v>
      </c>
      <c r="F80" s="105">
        <f>IFERROR(VLOOKUP(B80,Junior_Performance!$F$93:$H$134,3,FALSE),0)</f>
        <v>0</v>
      </c>
      <c r="G80" s="105">
        <f>IFERROR(VLOOKUP(B80,Junior_Performance!$J$93:$L$134,3,FALSE),0)</f>
        <v>0</v>
      </c>
      <c r="H80" s="106">
        <f>IFERROR(VLOOKUP(B80,Junior_Performance!$N$93:$P$134,3,FALSE),0)</f>
        <v>0</v>
      </c>
      <c r="I80" s="141">
        <f>IFERROR(VLOOKUP(B80,Junior_Performance!$R$93:$T$134,3,FALSE),0)</f>
        <v>0</v>
      </c>
      <c r="J80" s="141">
        <f>IFERROR(VLOOKUP(B80,Junior_Performance!$V$93:$X$134,3,FALSE),0)</f>
        <v>0</v>
      </c>
      <c r="K80" s="85"/>
      <c r="L80" s="85"/>
      <c r="M80" s="85"/>
    </row>
    <row r="81" spans="1:13" ht="15" customHeight="1">
      <c r="A81" s="116">
        <f>Junior_Performance!A8</f>
        <v>0</v>
      </c>
      <c r="B81" s="82">
        <f>Junior_Performance!B8</f>
        <v>0</v>
      </c>
      <c r="C81" s="117">
        <f t="shared" si="5"/>
        <v>0</v>
      </c>
      <c r="D81" s="140">
        <f t="shared" si="4"/>
        <v>0</v>
      </c>
      <c r="E81" s="105">
        <f>IFERROR(VLOOKUP(B81,Junior_Performance!$B$93:$D$134,3,FALSE),0)</f>
        <v>0</v>
      </c>
      <c r="F81" s="105">
        <f>IFERROR(VLOOKUP(B81,Junior_Performance!$F$93:$H$134,3,FALSE),0)</f>
        <v>0</v>
      </c>
      <c r="G81" s="105">
        <f>IFERROR(VLOOKUP(B81,Junior_Performance!$J$93:$L$134,3,FALSE),0)</f>
        <v>0</v>
      </c>
      <c r="H81" s="106">
        <f>IFERROR(VLOOKUP(B81,Junior_Performance!$N$93:$P$134,3,FALSE),0)</f>
        <v>0</v>
      </c>
      <c r="I81" s="141">
        <f>IFERROR(VLOOKUP(B81,Junior_Performance!$R$93:$T$134,3,FALSE),0)</f>
        <v>0</v>
      </c>
      <c r="J81" s="141">
        <f>IFERROR(VLOOKUP(B81,Junior_Performance!$V$93:$X$134,3,FALSE),0)</f>
        <v>0</v>
      </c>
      <c r="K81" s="85"/>
      <c r="L81" s="85"/>
      <c r="M81" s="85"/>
    </row>
    <row r="82" spans="1:13" ht="15" customHeight="1">
      <c r="A82" s="116">
        <f>Junior_Performance!A9</f>
        <v>0</v>
      </c>
      <c r="B82" s="82">
        <f>Junior_Performance!B9</f>
        <v>0</v>
      </c>
      <c r="C82" s="117">
        <f t="shared" si="5"/>
        <v>0</v>
      </c>
      <c r="D82" s="140">
        <f t="shared" si="4"/>
        <v>0</v>
      </c>
      <c r="E82" s="105">
        <f>IFERROR(VLOOKUP(B82,Junior_Performance!$B$93:$D$134,3,FALSE),0)</f>
        <v>0</v>
      </c>
      <c r="F82" s="105">
        <f>IFERROR(VLOOKUP(B82,Junior_Performance!$F$93:$H$134,3,FALSE),0)</f>
        <v>0</v>
      </c>
      <c r="G82" s="105">
        <f>IFERROR(VLOOKUP(B82,Junior_Performance!$J$93:$L$134,3,FALSE),0)</f>
        <v>0</v>
      </c>
      <c r="H82" s="106">
        <f>IFERROR(VLOOKUP(B82,Junior_Performance!$N$93:$P$134,3,FALSE),0)</f>
        <v>0</v>
      </c>
      <c r="I82" s="141">
        <f>IFERROR(VLOOKUP(B82,Junior_Performance!$R$93:$T$134,3,FALSE),0)</f>
        <v>0</v>
      </c>
      <c r="J82" s="141">
        <f>IFERROR(VLOOKUP(B82,Junior_Performance!$V$93:$X$134,3,FALSE),0)</f>
        <v>0</v>
      </c>
      <c r="K82" s="85"/>
      <c r="L82" s="85"/>
      <c r="M82" s="85"/>
    </row>
    <row r="83" spans="1:13" ht="15" customHeight="1">
      <c r="A83" s="116">
        <f>Junior_Performance!A11</f>
        <v>0</v>
      </c>
      <c r="B83" s="82">
        <f>Junior_Performance!B11</f>
        <v>0</v>
      </c>
      <c r="C83" s="117">
        <f t="shared" si="5"/>
        <v>0</v>
      </c>
      <c r="D83" s="140">
        <f t="shared" si="4"/>
        <v>0</v>
      </c>
      <c r="E83" s="105">
        <f>IFERROR(VLOOKUP(B83,Junior_Performance!$B$93:$D$134,3,FALSE),0)</f>
        <v>0</v>
      </c>
      <c r="F83" s="105">
        <f>IFERROR(VLOOKUP(B83,Junior_Performance!$F$93:$H$134,3,FALSE),0)</f>
        <v>0</v>
      </c>
      <c r="G83" s="105">
        <f>IFERROR(VLOOKUP(B83,Junior_Performance!$J$93:$L$134,3,FALSE),0)</f>
        <v>0</v>
      </c>
      <c r="H83" s="106">
        <f>IFERROR(VLOOKUP(B83,Junior_Performance!$N$93:$P$134,3,FALSE),0)</f>
        <v>0</v>
      </c>
      <c r="I83" s="141">
        <f>IFERROR(VLOOKUP(B83,Junior_Performance!$R$93:$T$134,3,FALSE),0)</f>
        <v>0</v>
      </c>
      <c r="J83" s="141">
        <f>IFERROR(VLOOKUP(B83,Junior_Performance!$V$93:$X$134,3,FALSE),0)</f>
        <v>0</v>
      </c>
      <c r="K83" s="85"/>
      <c r="L83" s="85"/>
      <c r="M83" s="85"/>
    </row>
    <row r="84" spans="1:13">
      <c r="A84" s="116">
        <f>Junior_Performance!A10</f>
        <v>0</v>
      </c>
      <c r="B84" s="82">
        <f>Junior_Performance!B10</f>
        <v>0</v>
      </c>
      <c r="C84" s="117">
        <f t="shared" si="5"/>
        <v>0</v>
      </c>
      <c r="D84" s="140">
        <f t="shared" si="4"/>
        <v>0</v>
      </c>
      <c r="E84" s="105">
        <f>IFERROR(VLOOKUP(B84,Junior_Performance!$B$93:$D$134,3,FALSE),0)</f>
        <v>0</v>
      </c>
      <c r="F84" s="105">
        <f>IFERROR(VLOOKUP(B84,Junior_Performance!$F$93:$H$134,3,FALSE),0)</f>
        <v>0</v>
      </c>
      <c r="G84" s="105">
        <f>IFERROR(VLOOKUP(B84,Junior_Performance!$J$93:$L$134,3,FALSE),0)</f>
        <v>0</v>
      </c>
      <c r="H84" s="106">
        <f>IFERROR(VLOOKUP(B84,Junior_Performance!$N$93:$P$134,3,FALSE),0)</f>
        <v>0</v>
      </c>
      <c r="I84" s="141">
        <f>IFERROR(VLOOKUP(B84,Junior_Performance!$R$93:$T$134,3,FALSE),0)</f>
        <v>0</v>
      </c>
      <c r="J84" s="141">
        <f>IFERROR(VLOOKUP(B84,Junior_Performance!$V$93:$X$134,3,FALSE),0)</f>
        <v>0</v>
      </c>
      <c r="K84" s="85"/>
      <c r="L84" s="85"/>
      <c r="M84" s="85"/>
    </row>
    <row r="85" spans="1:13" ht="15" customHeight="1">
      <c r="A85" s="116">
        <f>Junior_Performance!A12</f>
        <v>0</v>
      </c>
      <c r="B85" s="82">
        <f>Junior_Performance!B12</f>
        <v>0</v>
      </c>
      <c r="C85" s="117">
        <f t="shared" si="5"/>
        <v>0</v>
      </c>
      <c r="D85" s="140">
        <f t="shared" si="4"/>
        <v>0</v>
      </c>
      <c r="E85" s="105">
        <f>IFERROR(VLOOKUP(B85,Junior_Performance!$B$93:$D$134,3,FALSE),0)</f>
        <v>0</v>
      </c>
      <c r="F85" s="105">
        <f>IFERROR(VLOOKUP(B85,Junior_Performance!$F$93:$H$134,3,FALSE),0)</f>
        <v>0</v>
      </c>
      <c r="G85" s="105">
        <f>IFERROR(VLOOKUP(B85,Junior_Performance!$J$93:$L$134,3,FALSE),0)</f>
        <v>0</v>
      </c>
      <c r="H85" s="106">
        <f>IFERROR(VLOOKUP(B85,Junior_Performance!$N$93:$P$134,3,FALSE),0)</f>
        <v>0</v>
      </c>
      <c r="I85" s="141">
        <f>IFERROR(VLOOKUP(B85,Junior_Performance!$R$93:$T$134,3,FALSE),0)</f>
        <v>0</v>
      </c>
      <c r="J85" s="141">
        <f>IFERROR(VLOOKUP(B85,Junior_Performance!$V$93:$X$134,3,FALSE),0)</f>
        <v>0</v>
      </c>
      <c r="K85" s="85"/>
      <c r="L85" s="85"/>
      <c r="M85" s="85"/>
    </row>
    <row r="86" spans="1:13" ht="15" customHeight="1">
      <c r="A86" s="116">
        <f>Junior_Performance!A13</f>
        <v>0</v>
      </c>
      <c r="B86" s="82">
        <f>Junior_Performance!B13</f>
        <v>0</v>
      </c>
      <c r="C86" s="117">
        <f t="shared" si="5"/>
        <v>0</v>
      </c>
      <c r="D86" s="140">
        <f t="shared" si="4"/>
        <v>0</v>
      </c>
      <c r="E86" s="105">
        <f>IFERROR(VLOOKUP(B86,Junior_Performance!$B$93:$D$134,3,FALSE),0)</f>
        <v>0</v>
      </c>
      <c r="F86" s="105">
        <f>IFERROR(VLOOKUP(B86,Junior_Performance!$F$93:$H$134,3,FALSE),0)</f>
        <v>0</v>
      </c>
      <c r="G86" s="105">
        <f>IFERROR(VLOOKUP(B86,Junior_Performance!$J$93:$L$134,3,FALSE),0)</f>
        <v>0</v>
      </c>
      <c r="H86" s="106">
        <f>IFERROR(VLOOKUP(B86,Junior_Performance!$N$93:$P$134,3,FALSE),0)</f>
        <v>0</v>
      </c>
      <c r="I86" s="141">
        <f>IFERROR(VLOOKUP(B86,Junior_Performance!$R$93:$T$134,3,FALSE),0)</f>
        <v>0</v>
      </c>
      <c r="J86" s="141">
        <f>IFERROR(VLOOKUP(B86,Junior_Performance!$V$93:$X$134,3,FALSE),0)</f>
        <v>0</v>
      </c>
      <c r="K86" s="85"/>
      <c r="L86" s="85"/>
      <c r="M86" s="85"/>
    </row>
    <row r="87" spans="1:13">
      <c r="A87" s="116">
        <f>Junior_Performance!A14</f>
        <v>0</v>
      </c>
      <c r="B87" s="82">
        <f>Junior_Performance!B14</f>
        <v>0</v>
      </c>
      <c r="C87" s="117">
        <f t="shared" si="5"/>
        <v>0</v>
      </c>
      <c r="D87" s="140">
        <f t="shared" si="4"/>
        <v>0</v>
      </c>
      <c r="E87" s="105">
        <f>IFERROR(VLOOKUP(B87,Junior_Performance!$B$93:$D$134,3,FALSE),0)</f>
        <v>0</v>
      </c>
      <c r="F87" s="105">
        <f>IFERROR(VLOOKUP(B87,Junior_Performance!$F$93:$H$134,3,FALSE),0)</f>
        <v>0</v>
      </c>
      <c r="G87" s="105">
        <f>IFERROR(VLOOKUP(B87,Junior_Performance!$J$93:$L$134,3,FALSE),0)</f>
        <v>0</v>
      </c>
      <c r="H87" s="106">
        <f>IFERROR(VLOOKUP(B87,Junior_Performance!$N$93:$P$134,3,FALSE),0)</f>
        <v>0</v>
      </c>
      <c r="I87" s="141">
        <f>IFERROR(VLOOKUP(B87,Junior_Performance!$R$93:$T$134,3,FALSE),0)</f>
        <v>0</v>
      </c>
      <c r="J87" s="141">
        <f>IFERROR(VLOOKUP(B87,Junior_Performance!$V$93:$X$134,3,FALSE),0)</f>
        <v>0</v>
      </c>
      <c r="K87" s="85"/>
      <c r="L87" s="85"/>
      <c r="M87" s="85"/>
    </row>
    <row r="88" spans="1:13">
      <c r="A88" s="116">
        <f>Junior_Performance!A15</f>
        <v>0</v>
      </c>
      <c r="B88" s="82">
        <f>Junior_Performance!B15</f>
        <v>0</v>
      </c>
      <c r="C88" s="117">
        <f t="shared" si="5"/>
        <v>0</v>
      </c>
      <c r="D88" s="140">
        <f t="shared" ref="D88:D119" si="6">SUM(E88:J88)-MIN(E88:I88)</f>
        <v>0</v>
      </c>
      <c r="E88" s="105">
        <f>IFERROR(VLOOKUP(B88,Junior_Performance!$B$93:$D$134,3,FALSE),0)</f>
        <v>0</v>
      </c>
      <c r="F88" s="105">
        <f>IFERROR(VLOOKUP(B88,Junior_Performance!$F$93:$H$134,3,FALSE),0)</f>
        <v>0</v>
      </c>
      <c r="G88" s="105">
        <f>IFERROR(VLOOKUP(B88,Junior_Performance!$J$93:$L$134,3,FALSE),0)</f>
        <v>0</v>
      </c>
      <c r="H88" s="106">
        <f>IFERROR(VLOOKUP(B88,Junior_Performance!$N$93:$P$134,3,FALSE),0)</f>
        <v>0</v>
      </c>
      <c r="I88" s="141">
        <f>IFERROR(VLOOKUP(B88,Junior_Performance!$R$93:$T$134,3,FALSE),0)</f>
        <v>0</v>
      </c>
      <c r="J88" s="171">
        <f>IFERROR(VLOOKUP(B88,Junior_Performance!$V$93:$X$134,3,FALSE),0)</f>
        <v>0</v>
      </c>
      <c r="K88" s="85"/>
      <c r="L88" s="85"/>
      <c r="M88" s="85"/>
    </row>
    <row r="89" spans="1:13">
      <c r="A89" s="116">
        <f>Junior_Performance!A16</f>
        <v>0</v>
      </c>
      <c r="B89" s="82">
        <f>Junior_Performance!B16</f>
        <v>0</v>
      </c>
      <c r="C89" s="117">
        <f t="shared" si="5"/>
        <v>0</v>
      </c>
      <c r="D89" s="140">
        <f t="shared" si="6"/>
        <v>0</v>
      </c>
      <c r="E89" s="105">
        <f>IFERROR(VLOOKUP(B89,Junior_Performance!$B$93:$D$134,3,FALSE),0)</f>
        <v>0</v>
      </c>
      <c r="F89" s="105">
        <f>IFERROR(VLOOKUP(B89,Junior_Performance!$F$93:$H$134,3,FALSE),0)</f>
        <v>0</v>
      </c>
      <c r="G89" s="105">
        <f>IFERROR(VLOOKUP(B89,Junior_Performance!$J$93:$L$134,3,FALSE),0)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row r="90" spans="1:13">
      <c r="A90" s="116">
        <f>Junior_Performance!A18</f>
        <v>0</v>
      </c>
      <c r="B90" s="82">
        <f>Junior_Performance!B18</f>
        <v>0</v>
      </c>
      <c r="C90" s="117">
        <f t="shared" si="5"/>
        <v>0</v>
      </c>
      <c r="D90" s="140">
        <f t="shared" si="6"/>
        <v>0</v>
      </c>
      <c r="E90" s="105">
        <f>IFERROR(VLOOKUP(B90,Junior_Performance!$B$93:$D$134,3,FALSE),0)</f>
        <v>0</v>
      </c>
      <c r="F90" s="105">
        <f>IFERROR(VLOOKUP(B90,Junior_Performance!$F$93:$H$134,3,FALSE),0)</f>
        <v>0</v>
      </c>
      <c r="G90" s="105">
        <f>IFERROR(VLOOKUP(B90,Junior_Performance!$J$93:$L$134,3,FALSE),0)</f>
        <v>0</v>
      </c>
      <c r="H90" s="106">
        <f>IFERROR(VLOOKUP(B90,Junior_Performance!$N$93:$P$134,3,FALSE),0)</f>
        <v>0</v>
      </c>
      <c r="I90" s="141">
        <f>IFERROR(VLOOKUP(B90,Junior_Performance!$R$93:$T$134,3,FALSE),0)</f>
        <v>0</v>
      </c>
      <c r="J90" s="171">
        <f>IFERROR(VLOOKUP(B90,Junior_Performance!$V$93:$X$134,3,FALSE),0)</f>
        <v>0</v>
      </c>
      <c r="K90" s="85"/>
      <c r="L90" s="85"/>
      <c r="M90" s="85"/>
    </row>
    <row r="91" spans="1:13">
      <c r="A91" s="116">
        <f>Junior_Performance!A17</f>
        <v>0</v>
      </c>
      <c r="B91" s="82">
        <f>Junior_Performance!B17</f>
        <v>0</v>
      </c>
      <c r="C91" s="117">
        <f t="shared" si="5"/>
        <v>0</v>
      </c>
      <c r="D91" s="140">
        <f t="shared" si="6"/>
        <v>0</v>
      </c>
      <c r="E91" s="105">
        <f>IFERROR(VLOOKUP(B91,Junior_Performance!$B$93:$D$134,3,FALSE),0)</f>
        <v>0</v>
      </c>
      <c r="F91" s="105">
        <f>IFERROR(VLOOKUP(B91,Junior_Performance!$F$93:$H$134,3,FALSE),0)</f>
        <v>0</v>
      </c>
      <c r="G91" s="105">
        <f>IFERROR(VLOOKUP(B91,Junior_Performance!$J$93:$L$134,3,FALSE),0)</f>
        <v>0</v>
      </c>
      <c r="H91" s="106">
        <f>IFERROR(VLOOKUP(B91,Junior_Performance!$N$93:$P$134,3,FALSE),0)</f>
        <v>0</v>
      </c>
      <c r="I91" s="141">
        <f>IFERROR(VLOOKUP(B91,Junior_Performance!$R$93:$T$134,3,FALSE),0)</f>
        <v>0</v>
      </c>
      <c r="J91" s="171">
        <f>IFERROR(VLOOKUP(B91,Junior_Performance!$V$93:$X$134,3,FALSE),0)</f>
        <v>0</v>
      </c>
      <c r="K91" s="85"/>
      <c r="L91" s="85"/>
      <c r="M91" s="85"/>
    </row>
    <row r="92" spans="1:13">
      <c r="A92" s="116">
        <f>Junior_Performance!A19</f>
        <v>0</v>
      </c>
      <c r="B92" s="82">
        <f>Junior_Performance!B19</f>
        <v>0</v>
      </c>
      <c r="C92" s="117">
        <f t="shared" si="5"/>
        <v>0</v>
      </c>
      <c r="D92" s="140">
        <f t="shared" si="6"/>
        <v>0</v>
      </c>
      <c r="E92" s="105">
        <f>IFERROR(VLOOKUP(B92,Junior_Performance!$B$93:$D$134,3,FALSE),0)</f>
        <v>0</v>
      </c>
      <c r="F92" s="105">
        <f>IFERROR(VLOOKUP(B92,Junior_Performance!$F$93:$H$134,3,FALSE),0)</f>
        <v>0</v>
      </c>
      <c r="G92" s="105">
        <f>IFERROR(VLOOKUP(B92,Junior_Performance!$J$93:$L$134,3,FALSE),0)</f>
        <v>0</v>
      </c>
      <c r="H92" s="106">
        <f>IFERROR(VLOOKUP(B92,Junior_Performance!$N$93:$P$134,3,FALSE),0)</f>
        <v>0</v>
      </c>
      <c r="I92" s="141">
        <f>IFERROR(VLOOKUP(B92,Junior_Performance!$R$93:$T$134,3,FALSE),0)</f>
        <v>0</v>
      </c>
      <c r="J92" s="171">
        <f>IFERROR(VLOOKUP(B92,Junior_Performance!$V$93:$X$134,3,FALSE),0)</f>
        <v>0</v>
      </c>
      <c r="K92" s="85"/>
      <c r="L92" s="85"/>
      <c r="M92" s="85"/>
    </row>
    <row r="93" spans="1:13">
      <c r="A93" s="116">
        <f>Junior_Performance!A20</f>
        <v>0</v>
      </c>
      <c r="B93" s="82">
        <f>Junior_Performance!B20</f>
        <v>0</v>
      </c>
      <c r="C93" s="117">
        <f t="shared" si="5"/>
        <v>0</v>
      </c>
      <c r="D93" s="140">
        <f t="shared" si="6"/>
        <v>0</v>
      </c>
      <c r="E93" s="105">
        <f>IFERROR(VLOOKUP(B93,Junior_Performance!$B$93:$D$134,3,FALSE),0)</f>
        <v>0</v>
      </c>
      <c r="F93" s="105">
        <f>IFERROR(VLOOKUP(B93,Junior_Performance!$F$93:$H$134,3,FALSE),0)</f>
        <v>0</v>
      </c>
      <c r="G93" s="105">
        <f>IFERROR(VLOOKUP(B93,Junior_Performance!$J$93:$L$134,3,FALSE),0)</f>
        <v>0</v>
      </c>
      <c r="H93" s="106">
        <f>IFERROR(VLOOKUP(B93,Junior_Performance!$N$93:$P$134,3,FALSE),0)</f>
        <v>0</v>
      </c>
      <c r="I93" s="141">
        <f>IFERROR(VLOOKUP(B93,Junior_Performance!$R$93:$T$134,3,FALSE),0)</f>
        <v>0</v>
      </c>
      <c r="J93" s="171">
        <f>IFERROR(VLOOKUP(B93,Junior_Performance!$V$93:$X$134,3,FALSE),0)</f>
        <v>0</v>
      </c>
      <c r="K93" s="85"/>
      <c r="L93" s="85"/>
      <c r="M93" s="85"/>
    </row>
    <row r="94" spans="1:13">
      <c r="A94" s="116">
        <f>Junior_Performance!A21</f>
        <v>0</v>
      </c>
      <c r="B94" s="82">
        <f>Junior_Performance!B21</f>
        <v>0</v>
      </c>
      <c r="C94" s="117">
        <f t="shared" si="5"/>
        <v>0</v>
      </c>
      <c r="D94" s="140">
        <f t="shared" si="6"/>
        <v>0</v>
      </c>
      <c r="E94" s="105">
        <f>IFERROR(VLOOKUP(B94,Junior_Performance!$B$93:$D$134,3,FALSE),0)</f>
        <v>0</v>
      </c>
      <c r="F94" s="105">
        <f>IFERROR(VLOOKUP(B94,Junior_Performance!$F$93:$H$134,3,FALSE),0)</f>
        <v>0</v>
      </c>
      <c r="G94" s="105">
        <f>IFERROR(VLOOKUP(B94,Junior_Performance!$J$93:$L$134,3,FALSE),0)</f>
        <v>0</v>
      </c>
      <c r="H94" s="106">
        <f>IFERROR(VLOOKUP(B94,Junior_Performance!$N$93:$P$134,3,FALSE),0)</f>
        <v>0</v>
      </c>
      <c r="I94" s="141">
        <f>IFERROR(VLOOKUP(B94,Junior_Performance!$R$93:$T$134,3,FALSE),0)</f>
        <v>0</v>
      </c>
      <c r="J94" s="171">
        <f>IFERROR(VLOOKUP(B94,Junior_Performance!$V$93:$X$134,3,FALSE),0)</f>
        <v>0</v>
      </c>
      <c r="K94" s="85"/>
      <c r="L94" s="85"/>
      <c r="M94" s="85"/>
    </row>
    <row r="95" spans="1:13">
      <c r="A95" s="116">
        <f>Junior_Performance!A22</f>
        <v>0</v>
      </c>
      <c r="B95" s="82">
        <f>Junior_Performance!B22</f>
        <v>0</v>
      </c>
      <c r="C95" s="117">
        <f t="shared" si="5"/>
        <v>0</v>
      </c>
      <c r="D95" s="140">
        <f t="shared" si="6"/>
        <v>0</v>
      </c>
      <c r="E95" s="105">
        <f>IFERROR(VLOOKUP(B95,Junior_Performance!$B$93:$D$134,3,FALSE),0)</f>
        <v>0</v>
      </c>
      <c r="F95" s="105">
        <f>IFERROR(VLOOKUP(B95,Junior_Performance!$F$93:$H$134,3,FALSE),0)</f>
        <v>0</v>
      </c>
      <c r="G95" s="105">
        <f>IFERROR(VLOOKUP(B95,Junior_Performance!$J$93:$L$134,3,FALSE),0)</f>
        <v>0</v>
      </c>
      <c r="H95" s="106">
        <f>IFERROR(VLOOKUP(B95,Junior_Performance!$N$93:$P$134,3,FALSE),0)</f>
        <v>0</v>
      </c>
      <c r="I95" s="141">
        <f>IFERROR(VLOOKUP(B95,Junior_Performance!$R$93:$T$134,3,FALSE),0)</f>
        <v>0</v>
      </c>
      <c r="J95" s="171">
        <f>IFERROR(VLOOKUP(B95,Junior_Performance!$V$93:$X$134,3,FALSE),0)</f>
        <v>0</v>
      </c>
      <c r="K95" s="85"/>
      <c r="L95" s="85"/>
      <c r="M95" s="85"/>
    </row>
    <row r="96" spans="1:13">
      <c r="A96" s="116">
        <f>Junior_Performance!A23</f>
        <v>0</v>
      </c>
      <c r="B96" s="82">
        <f>Junior_Performance!B23</f>
        <v>0</v>
      </c>
      <c r="C96" s="117">
        <f t="shared" si="5"/>
        <v>0</v>
      </c>
      <c r="D96" s="140">
        <f t="shared" si="6"/>
        <v>0</v>
      </c>
      <c r="E96" s="105">
        <f>IFERROR(VLOOKUP(B96,Junior_Performance!$B$93:$D$134,3,FALSE),0)</f>
        <v>0</v>
      </c>
      <c r="F96" s="105">
        <f>IFERROR(VLOOKUP(B96,Junior_Performance!$F$93:$H$134,3,FALSE),0)</f>
        <v>0</v>
      </c>
      <c r="G96" s="105">
        <f>IFERROR(VLOOKUP(B96,Junior_Performance!$J$93:$L$134,3,FALSE),0)</f>
        <v>0</v>
      </c>
      <c r="H96" s="106">
        <f>IFERROR(VLOOKUP(B96,Junior_Performance!$N$93:$P$134,3,FALSE),0)</f>
        <v>0</v>
      </c>
      <c r="I96" s="141">
        <f>IFERROR(VLOOKUP(B96,Junior_Performance!$R$93:$T$134,3,FALSE),0)</f>
        <v>0</v>
      </c>
      <c r="J96" s="171">
        <f>IFERROR(VLOOKUP(B96,Junior_Performance!$V$93:$X$134,3,FALSE),0)</f>
        <v>0</v>
      </c>
      <c r="K96" s="85"/>
      <c r="L96" s="85"/>
      <c r="M96" s="85"/>
    </row>
    <row r="97" spans="1:13">
      <c r="A97" s="116">
        <f>Junior_Performance!A24</f>
        <v>0</v>
      </c>
      <c r="B97" s="82">
        <f>Junior_Performance!B24</f>
        <v>0</v>
      </c>
      <c r="C97" s="117">
        <f t="shared" si="5"/>
        <v>0</v>
      </c>
      <c r="D97" s="140">
        <f t="shared" si="6"/>
        <v>0</v>
      </c>
      <c r="E97" s="105">
        <f>IFERROR(VLOOKUP(B97,Junior_Performance!$B$93:$D$134,3,FALSE),0)</f>
        <v>0</v>
      </c>
      <c r="F97" s="105">
        <f>IFERROR(VLOOKUP(B97,Junior_Performance!$F$93:$H$134,3,FALSE),0)</f>
        <v>0</v>
      </c>
      <c r="G97" s="105">
        <f>IFERROR(VLOOKUP(B97,Junior_Performance!$J$93:$L$134,3,FALSE),0)</f>
        <v>0</v>
      </c>
      <c r="H97" s="106">
        <f>IFERROR(VLOOKUP(B97,Junior_Performance!$N$93:$P$134,3,FALSE),0)</f>
        <v>0</v>
      </c>
      <c r="I97" s="141">
        <f>IFERROR(VLOOKUP(B97,Junior_Performance!$R$93:$T$134,3,FALSE),0)</f>
        <v>0</v>
      </c>
      <c r="J97" s="171">
        <f>IFERROR(VLOOKUP(B97,Junior_Performance!$V$93:$X$134,3,FALSE),0)</f>
        <v>0</v>
      </c>
      <c r="K97" s="85"/>
      <c r="L97" s="85"/>
      <c r="M97" s="85"/>
    </row>
    <row r="98" spans="1:13">
      <c r="A98" s="116">
        <f>Junior_Performance!A25</f>
        <v>0</v>
      </c>
      <c r="B98" s="82">
        <f>Junior_Performance!B25</f>
        <v>0</v>
      </c>
      <c r="C98" s="117">
        <f t="shared" si="5"/>
        <v>0</v>
      </c>
      <c r="D98" s="140">
        <f t="shared" si="6"/>
        <v>0</v>
      </c>
      <c r="E98" s="105">
        <f>IFERROR(VLOOKUP(B98,Junior_Performance!$B$93:$D$134,3,FALSE),0)</f>
        <v>0</v>
      </c>
      <c r="F98" s="105">
        <f>IFERROR(VLOOKUP(B98,Junior_Performance!$F$93:$H$134,3,FALSE),0)</f>
        <v>0</v>
      </c>
      <c r="G98" s="105">
        <f>IFERROR(VLOOKUP(B98,Junior_Performance!$J$93:$L$134,3,FALSE),0)</f>
        <v>0</v>
      </c>
      <c r="H98" s="106">
        <f>IFERROR(VLOOKUP(B98,Junior_Performance!$N$93:$P$134,3,FALSE),0)</f>
        <v>0</v>
      </c>
      <c r="I98" s="141">
        <f>IFERROR(VLOOKUP(B98,Junior_Performance!$R$93:$T$134,3,FALSE),0)</f>
        <v>0</v>
      </c>
      <c r="J98" s="171">
        <f>IFERROR(VLOOKUP(B98,Junior_Performance!$V$93:$X$134,3,FALSE),0)</f>
        <v>0</v>
      </c>
      <c r="K98" s="85"/>
      <c r="L98" s="85"/>
      <c r="M98" s="85"/>
    </row>
    <row r="99" spans="1:13">
      <c r="A99" s="116">
        <f>Junior_Performance!A26</f>
        <v>0</v>
      </c>
      <c r="B99" s="82">
        <f>Junior_Performance!B26</f>
        <v>0</v>
      </c>
      <c r="C99" s="117">
        <f t="shared" si="5"/>
        <v>0</v>
      </c>
      <c r="D99" s="140">
        <f t="shared" si="6"/>
        <v>0</v>
      </c>
      <c r="E99" s="105">
        <f>IFERROR(VLOOKUP(B99,Junior_Performance!$B$93:$D$134,3,FALSE),0)</f>
        <v>0</v>
      </c>
      <c r="F99" s="105">
        <f>IFERROR(VLOOKUP(B99,Junior_Performance!$F$93:$H$134,3,FALSE),0)</f>
        <v>0</v>
      </c>
      <c r="G99" s="105">
        <f>IFERROR(VLOOKUP(B99,Junior_Performance!$J$93:$L$134,3,FALSE),0)</f>
        <v>0</v>
      </c>
      <c r="H99" s="106">
        <f>IFERROR(VLOOKUP(B99,Junior_Performance!$N$93:$P$134,3,FALSE),0)</f>
        <v>0</v>
      </c>
      <c r="I99" s="141">
        <f>IFERROR(VLOOKUP(B99,Junior_Performance!$R$93:$T$134,3,FALSE),0)</f>
        <v>0</v>
      </c>
      <c r="J99" s="171">
        <f>IFERROR(VLOOKUP(B99,Junior_Performance!$V$93:$X$134,3,FALSE),0)</f>
        <v>0</v>
      </c>
      <c r="K99" s="85"/>
      <c r="L99" s="85"/>
      <c r="M99" s="85"/>
    </row>
    <row r="100" spans="1:13">
      <c r="A100" s="116">
        <f>Junior_Performance!A27</f>
        <v>0</v>
      </c>
      <c r="B100" s="82">
        <f>Junior_Performance!B27</f>
        <v>0</v>
      </c>
      <c r="C100" s="117">
        <f t="shared" si="5"/>
        <v>0</v>
      </c>
      <c r="D100" s="140">
        <f t="shared" si="6"/>
        <v>0</v>
      </c>
      <c r="E100" s="105">
        <f>IFERROR(VLOOKUP(B100,Junior_Performance!$B$93:$D$134,3,FALSE),0)</f>
        <v>0</v>
      </c>
      <c r="F100" s="105">
        <f>IFERROR(VLOOKUP(B100,Junior_Performance!$F$93:$H$134,3,FALSE),0)</f>
        <v>0</v>
      </c>
      <c r="G100" s="105">
        <f>IFERROR(VLOOKUP(B100,Junior_Performance!$J$93:$L$134,3,FALSE),0)</f>
        <v>0</v>
      </c>
      <c r="H100" s="106">
        <f>IFERROR(VLOOKUP(B100,Junior_Performance!$N$93:$P$134,3,FALSE),0)</f>
        <v>0</v>
      </c>
      <c r="I100" s="141">
        <f>IFERROR(VLOOKUP(B100,Junior_Performance!$R$93:$T$134,3,FALSE),0)</f>
        <v>0</v>
      </c>
      <c r="J100" s="171">
        <f>IFERROR(VLOOKUP(B100,Junior_Performance!$V$93:$X$134,3,FALSE),0)</f>
        <v>0</v>
      </c>
      <c r="K100" s="85"/>
      <c r="L100" s="85"/>
      <c r="M100" s="85"/>
    </row>
    <row r="101" spans="1:13">
      <c r="A101" s="116">
        <f>Junior_Performance!A28</f>
        <v>0</v>
      </c>
      <c r="B101" s="82">
        <f>Junior_Performance!B28</f>
        <v>0</v>
      </c>
      <c r="C101" s="117">
        <f t="shared" si="5"/>
        <v>0</v>
      </c>
      <c r="D101" s="140">
        <f t="shared" si="6"/>
        <v>0</v>
      </c>
      <c r="E101" s="105">
        <f>IFERROR(VLOOKUP(B101,Junior_Performance!$B$93:$D$134,3,FALSE),0)</f>
        <v>0</v>
      </c>
      <c r="F101" s="105">
        <f>IFERROR(VLOOKUP(B101,Junior_Performance!$F$93:$H$134,3,FALSE),0)</f>
        <v>0</v>
      </c>
      <c r="G101" s="105">
        <f>IFERROR(VLOOKUP(B101,Junior_Performance!$J$93:$L$134,3,FALSE),0)</f>
        <v>0</v>
      </c>
      <c r="H101" s="106">
        <f>IFERROR(VLOOKUP(B101,Junior_Performance!$N$93:$P$134,3,FALSE),0)</f>
        <v>0</v>
      </c>
      <c r="I101" s="141">
        <f>IFERROR(VLOOKUP(B101,Junior_Performance!$R$93:$T$134,3,FALSE),0)</f>
        <v>0</v>
      </c>
      <c r="J101" s="171">
        <f>IFERROR(VLOOKUP(B101,Junior_Performance!$V$93:$X$134,3,FALSE),0)</f>
        <v>0</v>
      </c>
      <c r="K101" s="85"/>
      <c r="L101" s="85"/>
      <c r="M101" s="85"/>
    </row>
    <row r="102" spans="1:13">
      <c r="A102" s="116">
        <f>Junior_Performance!A29</f>
        <v>0</v>
      </c>
      <c r="B102" s="82">
        <f>Junior_Performance!B29</f>
        <v>0</v>
      </c>
      <c r="C102" s="117">
        <f t="shared" si="5"/>
        <v>0</v>
      </c>
      <c r="D102" s="140">
        <f t="shared" si="6"/>
        <v>0</v>
      </c>
      <c r="E102" s="105">
        <f>IFERROR(VLOOKUP(B102,Junior_Performance!$B$93:$D$134,3,FALSE),0)</f>
        <v>0</v>
      </c>
      <c r="F102" s="105">
        <f>IFERROR(VLOOKUP(B102,Junior_Performance!$F$93:$H$134,3,FALSE),0)</f>
        <v>0</v>
      </c>
      <c r="G102" s="105">
        <f>IFERROR(VLOOKUP(B102,Junior_Performance!$J$93:$L$134,3,FALSE),0)</f>
        <v>0</v>
      </c>
      <c r="H102" s="106">
        <f>IFERROR(VLOOKUP(B102,Junior_Performance!$N$93:$P$134,3,FALSE),0)</f>
        <v>0</v>
      </c>
      <c r="I102" s="141">
        <f>IFERROR(VLOOKUP(B102,Junior_Performance!$R$93:$T$134,3,FALSE),0)</f>
        <v>0</v>
      </c>
      <c r="J102" s="171">
        <f>IFERROR(VLOOKUP(B102,Junior_Performance!$V$93:$X$134,3,FALSE),0)</f>
        <v>0</v>
      </c>
      <c r="K102" s="85"/>
      <c r="L102" s="85"/>
      <c r="M102" s="85"/>
    </row>
  </sheetData>
  <autoFilter ref="A5:J5" xr:uid="{00000000-0001-0000-0700-000000000000}">
    <sortState xmlns:xlrd2="http://schemas.microsoft.com/office/spreadsheetml/2017/richdata2" ref="A6:J102">
      <sortCondition descending="1" ref="D5"/>
    </sortState>
  </autoFilter>
  <sortState xmlns:xlrd2="http://schemas.microsoft.com/office/spreadsheetml/2017/richdata2" ref="A6:AQ34">
    <sortCondition descending="1" ref="D6:D34"/>
    <sortCondition descending="1" ref="C6:C34"/>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C93" sqref="C93:D134"/>
    </sheetView>
  </sheetViews>
  <sheetFormatPr defaultColWidth="8.85546875" defaultRowHeight="12.75"/>
  <cols>
    <col min="1" max="1" width="15.5703125" style="1" customWidth="1"/>
    <col min="2" max="2" width="22.5703125" style="1" customWidth="1"/>
    <col min="3" max="3" width="19.42578125" style="1" bestFit="1" customWidth="1"/>
    <col min="4" max="4" width="24.85546875" style="1" bestFit="1" customWidth="1"/>
    <col min="5" max="5" width="14.5703125" style="1" customWidth="1"/>
    <col min="6" max="6" width="23.42578125" style="1" bestFit="1" customWidth="1"/>
    <col min="7" max="7" width="14.5703125" style="1" customWidth="1"/>
    <col min="8" max="8" width="18.85546875" style="1" bestFit="1" customWidth="1"/>
    <col min="9" max="11" width="14.5703125" style="1" customWidth="1"/>
    <col min="12" max="12" width="20.5703125" style="1" customWidth="1"/>
    <col min="13" max="13" width="19" style="1" customWidth="1"/>
    <col min="14" max="14" width="16.5703125" style="1" customWidth="1"/>
    <col min="15" max="17" width="12.5703125" style="1" customWidth="1"/>
    <col min="18" max="18" width="20.140625" style="1" customWidth="1"/>
    <col min="19" max="19" width="12.5703125" style="1" customWidth="1"/>
    <col min="20" max="20" width="18.85546875" style="1" bestFit="1" customWidth="1"/>
    <col min="21" max="21" width="12.5703125" style="1" customWidth="1"/>
    <col min="22" max="22" width="14.42578125" style="1" bestFit="1" customWidth="1"/>
    <col min="23" max="23" width="12.5703125" style="1" customWidth="1"/>
    <col min="24" max="24" width="18.85546875" style="1" bestFit="1" customWidth="1"/>
    <col min="25" max="40" width="12.5703125" style="1" customWidth="1"/>
    <col min="41" max="16384" width="8.85546875" style="1"/>
  </cols>
  <sheetData>
    <row r="1" spans="1:36" ht="15" customHeight="1">
      <c r="J1" s="2"/>
    </row>
    <row r="2" spans="1:36" s="90" customFormat="1" ht="15" customHeight="1">
      <c r="A2" s="177" t="s">
        <v>6</v>
      </c>
      <c r="B2" s="207" t="s">
        <v>215</v>
      </c>
      <c r="C2" s="207"/>
    </row>
    <row r="3" spans="1:36" ht="15" customHeight="1">
      <c r="J3" s="2"/>
    </row>
    <row r="4" spans="1:36" ht="15" customHeight="1">
      <c r="A4" s="8"/>
      <c r="C4" s="6"/>
    </row>
    <row r="5" spans="1:36" s="90" customFormat="1" ht="15" customHeight="1">
      <c r="A5" s="93" t="s">
        <v>9</v>
      </c>
      <c r="B5" s="93" t="s">
        <v>8</v>
      </c>
      <c r="C5" s="93" t="s">
        <v>5</v>
      </c>
      <c r="D5" s="93" t="s">
        <v>10</v>
      </c>
      <c r="E5" s="135" t="s">
        <v>65</v>
      </c>
      <c r="F5" s="136" t="s">
        <v>66</v>
      </c>
      <c r="G5" s="137" t="s">
        <v>45</v>
      </c>
      <c r="H5" s="142" t="s">
        <v>67</v>
      </c>
      <c r="I5" s="139" t="s">
        <v>68</v>
      </c>
      <c r="J5" s="179" t="s">
        <v>185</v>
      </c>
      <c r="K5" s="1"/>
    </row>
    <row r="6" spans="1:36" s="90" customFormat="1" ht="15" customHeight="1">
      <c r="A6" s="54"/>
      <c r="B6" s="145"/>
      <c r="C6" s="148">
        <f>SUM(E6:K6)</f>
        <v>0</v>
      </c>
      <c r="D6" s="140">
        <f>SUM(E6:K6)-MIN(E6:J6)</f>
        <v>0</v>
      </c>
      <c r="E6" s="104">
        <f>IFERROR(VLOOKUP(B6,$B$93:$C$134,2,FALSE),0)</f>
        <v>0</v>
      </c>
      <c r="F6" s="104">
        <f>IFERROR(VLOOKUP(B6,$F$93:$G$134,2,FALSE),0)</f>
        <v>0</v>
      </c>
      <c r="G6" s="104">
        <f>IFERROR(VLOOKUP(B6,$J$93:$K$134,2,FALSE),0)</f>
        <v>0</v>
      </c>
      <c r="H6" s="104">
        <f>IFERROR(VLOOKUP(B6,$N$93:$O$134,2,FALSE),0)</f>
        <v>0</v>
      </c>
      <c r="I6" s="104">
        <f>IFERROR(VLOOKUP(B6,$R$93:$S$134,2,FALSE),0)</f>
        <v>0</v>
      </c>
      <c r="J6" s="180">
        <f>IFERROR(VLOOKUP(B6,$V$93:$W$134,2,FALSE),0)</f>
        <v>0</v>
      </c>
      <c r="K6" s="1"/>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s="85" customFormat="1" ht="15" customHeight="1">
      <c r="A7" s="54"/>
      <c r="B7" s="145"/>
      <c r="C7" s="148">
        <f>SUM(E7:K7)</f>
        <v>0</v>
      </c>
      <c r="D7" s="140">
        <f t="shared" ref="D7:D70" si="0">SUM(E7:K7)-MIN(E7:J7)</f>
        <v>0</v>
      </c>
      <c r="E7" s="104">
        <f>IFERROR(VLOOKUP(B7,$B$93:$C$134,2,FALSE),0)</f>
        <v>0</v>
      </c>
      <c r="F7" s="104">
        <f>IFERROR(VLOOKUP(B7,$F$93:$G$134,2,FALSE),0)</f>
        <v>0</v>
      </c>
      <c r="G7" s="104">
        <f>IFERROR(VLOOKUP(B7,$J$93:$K$134,2,FALSE),0)</f>
        <v>0</v>
      </c>
      <c r="H7" s="104">
        <f>IFERROR(VLOOKUP(B7,$N$93:$O$134,2,FALSE),0)</f>
        <v>0</v>
      </c>
      <c r="I7" s="104">
        <f>IFERROR(VLOOKUP(B7,$R$93:$S$134,2,FALSE),0)</f>
        <v>0</v>
      </c>
      <c r="J7" s="180">
        <f>IFERROR(VLOOKUP(B7,$V$93:$W$134,2,FALSE),0)</f>
        <v>0</v>
      </c>
      <c r="K7" s="1"/>
    </row>
    <row r="8" spans="1:36" s="85" customFormat="1" ht="15" customHeight="1">
      <c r="A8" s="54"/>
      <c r="B8" s="145"/>
      <c r="C8" s="148">
        <f>SUM(E8:K8)</f>
        <v>0</v>
      </c>
      <c r="D8" s="140">
        <f t="shared" si="0"/>
        <v>0</v>
      </c>
      <c r="E8" s="104">
        <f>IFERROR(VLOOKUP(B8,$B$93:$C$134,2,FALSE),0)</f>
        <v>0</v>
      </c>
      <c r="F8" s="104">
        <f>IFERROR(VLOOKUP(B8,$F$93:$G$134,2,FALSE),0)</f>
        <v>0</v>
      </c>
      <c r="G8" s="104">
        <f>IFERROR(VLOOKUP(B8,$J$93:$K$134,2,FALSE),0)</f>
        <v>0</v>
      </c>
      <c r="H8" s="104">
        <f>IFERROR(VLOOKUP(B8,$N$93:$O$134,2,FALSE),0)</f>
        <v>0</v>
      </c>
      <c r="I8" s="104">
        <f>IFERROR(VLOOKUP(B8,$R$93:$S$134,2,FALSE),0)</f>
        <v>0</v>
      </c>
      <c r="J8" s="180">
        <f>IFERROR(VLOOKUP(B8,$V$93:$W$134,2,FALSE),0)</f>
        <v>0</v>
      </c>
      <c r="K8" s="1"/>
    </row>
    <row r="9" spans="1:36" s="90" customFormat="1" ht="15" customHeight="1">
      <c r="A9" s="54"/>
      <c r="B9" s="145"/>
      <c r="C9" s="148">
        <f>SUM(E9:K9)</f>
        <v>0</v>
      </c>
      <c r="D9" s="140">
        <f t="shared" si="0"/>
        <v>0</v>
      </c>
      <c r="E9" s="104">
        <f>IFERROR(VLOOKUP(B9,$B$93:$C$134,2,FALSE),0)</f>
        <v>0</v>
      </c>
      <c r="F9" s="104">
        <f>IFERROR(VLOOKUP(B9,$F$93:$G$134,2,FALSE),0)</f>
        <v>0</v>
      </c>
      <c r="G9" s="104">
        <f>IFERROR(VLOOKUP(B9,$J$93:$K$134,2,FALSE),0)</f>
        <v>0</v>
      </c>
      <c r="H9" s="104">
        <f>IFERROR(VLOOKUP(B9,$N$93:$O$134,2,FALSE),0)</f>
        <v>0</v>
      </c>
      <c r="I9" s="104">
        <f>IFERROR(VLOOKUP(B9,$R$93:$S$134,2,FALSE),0)</f>
        <v>0</v>
      </c>
      <c r="J9" s="180">
        <f>IFERROR(VLOOKUP(B9,$V$93:$W$134,2,FALSE),0)</f>
        <v>0</v>
      </c>
      <c r="K9" s="1"/>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s="85" customFormat="1" ht="15" customHeight="1">
      <c r="A10" s="54"/>
      <c r="B10" s="145"/>
      <c r="C10" s="148">
        <f>SUM(E10:K10)</f>
        <v>0</v>
      </c>
      <c r="D10" s="140">
        <f t="shared" si="0"/>
        <v>0</v>
      </c>
      <c r="E10" s="104">
        <f>IFERROR(VLOOKUP(B10,$B$93:$C$134,2,FALSE),0)</f>
        <v>0</v>
      </c>
      <c r="F10" s="104">
        <f>IFERROR(VLOOKUP(B10,$F$93:$G$134,2,FALSE),0)</f>
        <v>0</v>
      </c>
      <c r="G10" s="104">
        <f>IFERROR(VLOOKUP(B10,$J$93:$K$134,2,FALSE),0)</f>
        <v>0</v>
      </c>
      <c r="H10" s="104">
        <f>IFERROR(VLOOKUP(B10,$N$93:$O$134,2,FALSE),0)</f>
        <v>0</v>
      </c>
      <c r="I10" s="104">
        <f>IFERROR(VLOOKUP(B10,$R$93:$S$134,2,FALSE),0)</f>
        <v>0</v>
      </c>
      <c r="J10" s="180">
        <f>IFERROR(VLOOKUP(B10,$V$93:$W$134,2,FALSE),0)</f>
        <v>0</v>
      </c>
      <c r="K10" s="1"/>
    </row>
    <row r="11" spans="1:36" s="85" customFormat="1" ht="15" hidden="1" customHeight="1">
      <c r="A11" s="54"/>
      <c r="B11" s="82"/>
      <c r="C11" s="148">
        <f t="shared" ref="C11:C37" si="1">SUM(E11:K11)</f>
        <v>0</v>
      </c>
      <c r="D11" s="140">
        <f t="shared" si="0"/>
        <v>0</v>
      </c>
      <c r="E11" s="104">
        <f t="shared" ref="E11:E69" si="2">IFERROR(VLOOKUP(B11,$B$93:$C$134,2,FALSE),0)</f>
        <v>0</v>
      </c>
      <c r="F11" s="104">
        <f t="shared" ref="F11:F69" si="3">IFERROR(VLOOKUP(B11,$F$93:$G$134,2,FALSE),0)</f>
        <v>0</v>
      </c>
      <c r="G11" s="104">
        <f t="shared" ref="G11:G69" si="4">IFERROR(VLOOKUP(B11,$J$93:$K$134,2,FALSE),0)</f>
        <v>0</v>
      </c>
      <c r="H11" s="104">
        <f t="shared" ref="H11:H69" si="5">IFERROR(VLOOKUP(B11,$N$93:$O$134,2,FALSE),0)</f>
        <v>0</v>
      </c>
      <c r="I11" s="104">
        <f t="shared" ref="I11:I69" si="6">IFERROR(VLOOKUP(B11,$R$93:$S$134,2,FALSE),0)</f>
        <v>0</v>
      </c>
      <c r="J11" s="170">
        <f t="shared" ref="J11:J69" si="7">IFERROR(VLOOKUP(B11,$V$93:$W$134,2,FALSE),0)</f>
        <v>0</v>
      </c>
      <c r="K11" s="1"/>
    </row>
    <row r="12" spans="1:36" s="85" customFormat="1" ht="15" hidden="1" customHeight="1">
      <c r="A12" s="54"/>
      <c r="B12" s="82"/>
      <c r="C12" s="148">
        <f t="shared" si="1"/>
        <v>0</v>
      </c>
      <c r="D12" s="140">
        <f t="shared" si="0"/>
        <v>0</v>
      </c>
      <c r="E12" s="104">
        <f t="shared" si="2"/>
        <v>0</v>
      </c>
      <c r="F12" s="104">
        <f t="shared" si="3"/>
        <v>0</v>
      </c>
      <c r="G12" s="104">
        <f t="shared" si="4"/>
        <v>0</v>
      </c>
      <c r="H12" s="104">
        <f t="shared" si="5"/>
        <v>0</v>
      </c>
      <c r="I12" s="104">
        <f t="shared" si="6"/>
        <v>0</v>
      </c>
      <c r="J12" s="170">
        <f t="shared" si="7"/>
        <v>0</v>
      </c>
      <c r="K12" s="1"/>
    </row>
    <row r="13" spans="1:36" s="85" customFormat="1" ht="15" hidden="1" customHeight="1">
      <c r="A13" s="54"/>
      <c r="B13" s="82"/>
      <c r="C13" s="148">
        <f t="shared" si="1"/>
        <v>0</v>
      </c>
      <c r="D13" s="140">
        <f t="shared" si="0"/>
        <v>0</v>
      </c>
      <c r="E13" s="104">
        <f t="shared" si="2"/>
        <v>0</v>
      </c>
      <c r="F13" s="104">
        <f t="shared" si="3"/>
        <v>0</v>
      </c>
      <c r="G13" s="104">
        <f t="shared" si="4"/>
        <v>0</v>
      </c>
      <c r="H13" s="104">
        <f t="shared" si="5"/>
        <v>0</v>
      </c>
      <c r="I13" s="104">
        <f t="shared" si="6"/>
        <v>0</v>
      </c>
      <c r="J13" s="170">
        <f t="shared" si="7"/>
        <v>0</v>
      </c>
      <c r="K13" s="1"/>
    </row>
    <row r="14" spans="1:36" s="85" customFormat="1" ht="15" hidden="1" customHeight="1">
      <c r="A14" s="54"/>
      <c r="B14" s="82"/>
      <c r="C14" s="148">
        <f t="shared" si="1"/>
        <v>0</v>
      </c>
      <c r="D14" s="140">
        <f t="shared" si="0"/>
        <v>0</v>
      </c>
      <c r="E14" s="104">
        <f t="shared" si="2"/>
        <v>0</v>
      </c>
      <c r="F14" s="104">
        <f t="shared" si="3"/>
        <v>0</v>
      </c>
      <c r="G14" s="104">
        <f t="shared" si="4"/>
        <v>0</v>
      </c>
      <c r="H14" s="104">
        <f t="shared" si="5"/>
        <v>0</v>
      </c>
      <c r="I14" s="104">
        <f t="shared" si="6"/>
        <v>0</v>
      </c>
      <c r="J14" s="170">
        <f t="shared" si="7"/>
        <v>0</v>
      </c>
      <c r="K14" s="1"/>
      <c r="Z14" s="90"/>
      <c r="AA14" s="90"/>
      <c r="AB14" s="90"/>
      <c r="AC14" s="90"/>
      <c r="AD14" s="90"/>
      <c r="AE14" s="90"/>
      <c r="AF14" s="90"/>
      <c r="AG14" s="90"/>
      <c r="AH14" s="90"/>
      <c r="AI14" s="90"/>
      <c r="AJ14" s="90"/>
    </row>
    <row r="15" spans="1:36" s="85" customFormat="1" ht="15" hidden="1" customHeight="1">
      <c r="A15" s="54"/>
      <c r="B15" s="82"/>
      <c r="C15" s="148">
        <f t="shared" si="1"/>
        <v>0</v>
      </c>
      <c r="D15" s="140">
        <f t="shared" si="0"/>
        <v>0</v>
      </c>
      <c r="E15" s="104">
        <f t="shared" si="2"/>
        <v>0</v>
      </c>
      <c r="F15" s="104">
        <f t="shared" si="3"/>
        <v>0</v>
      </c>
      <c r="G15" s="104">
        <f t="shared" si="4"/>
        <v>0</v>
      </c>
      <c r="H15" s="104">
        <f t="shared" si="5"/>
        <v>0</v>
      </c>
      <c r="I15" s="104">
        <f t="shared" si="6"/>
        <v>0</v>
      </c>
      <c r="J15" s="170">
        <f t="shared" si="7"/>
        <v>0</v>
      </c>
      <c r="K15" s="1"/>
    </row>
    <row r="16" spans="1:36" s="85" customFormat="1" ht="15" hidden="1" customHeight="1">
      <c r="A16" s="54"/>
      <c r="B16" s="82"/>
      <c r="C16" s="148">
        <f t="shared" si="1"/>
        <v>0</v>
      </c>
      <c r="D16" s="140">
        <f t="shared" si="0"/>
        <v>0</v>
      </c>
      <c r="E16" s="104">
        <f t="shared" si="2"/>
        <v>0</v>
      </c>
      <c r="F16" s="104">
        <f t="shared" si="3"/>
        <v>0</v>
      </c>
      <c r="G16" s="104">
        <f t="shared" si="4"/>
        <v>0</v>
      </c>
      <c r="H16" s="104">
        <f t="shared" si="5"/>
        <v>0</v>
      </c>
      <c r="I16" s="104">
        <f t="shared" si="6"/>
        <v>0</v>
      </c>
      <c r="J16" s="170">
        <f t="shared" si="7"/>
        <v>0</v>
      </c>
      <c r="K16" s="1"/>
    </row>
    <row r="17" spans="1:36" s="85" customFormat="1" ht="15" hidden="1" customHeight="1">
      <c r="A17" s="79"/>
      <c r="B17" s="82"/>
      <c r="C17" s="148">
        <f t="shared" si="1"/>
        <v>0</v>
      </c>
      <c r="D17" s="140">
        <f t="shared" si="0"/>
        <v>0</v>
      </c>
      <c r="E17" s="104">
        <f t="shared" si="2"/>
        <v>0</v>
      </c>
      <c r="F17" s="104">
        <f t="shared" si="3"/>
        <v>0</v>
      </c>
      <c r="G17" s="104">
        <f t="shared" si="4"/>
        <v>0</v>
      </c>
      <c r="H17" s="104">
        <f t="shared" si="5"/>
        <v>0</v>
      </c>
      <c r="I17" s="104">
        <f t="shared" si="6"/>
        <v>0</v>
      </c>
      <c r="J17" s="170">
        <f t="shared" si="7"/>
        <v>0</v>
      </c>
      <c r="K17" s="1"/>
    </row>
    <row r="18" spans="1:36" s="85" customFormat="1" ht="15" hidden="1" customHeight="1">
      <c r="A18" s="49"/>
      <c r="B18" s="82"/>
      <c r="C18" s="148">
        <f t="shared" si="1"/>
        <v>0</v>
      </c>
      <c r="D18" s="140">
        <f t="shared" si="0"/>
        <v>0</v>
      </c>
      <c r="E18" s="104">
        <f t="shared" si="2"/>
        <v>0</v>
      </c>
      <c r="F18" s="104">
        <f t="shared" si="3"/>
        <v>0</v>
      </c>
      <c r="G18" s="104">
        <f t="shared" si="4"/>
        <v>0</v>
      </c>
      <c r="H18" s="104">
        <f t="shared" si="5"/>
        <v>0</v>
      </c>
      <c r="I18" s="104">
        <f t="shared" si="6"/>
        <v>0</v>
      </c>
      <c r="J18" s="170">
        <f t="shared" si="7"/>
        <v>0</v>
      </c>
      <c r="K18" s="1"/>
    </row>
    <row r="19" spans="1:36" s="85" customFormat="1" ht="15" hidden="1" customHeight="1">
      <c r="A19" s="49"/>
      <c r="B19" s="82"/>
      <c r="C19" s="148">
        <f t="shared" si="1"/>
        <v>0</v>
      </c>
      <c r="D19" s="140">
        <f t="shared" si="0"/>
        <v>0</v>
      </c>
      <c r="E19" s="104">
        <f t="shared" si="2"/>
        <v>0</v>
      </c>
      <c r="F19" s="104">
        <f t="shared" si="3"/>
        <v>0</v>
      </c>
      <c r="G19" s="104">
        <f t="shared" si="4"/>
        <v>0</v>
      </c>
      <c r="H19" s="104">
        <f t="shared" si="5"/>
        <v>0</v>
      </c>
      <c r="I19" s="104">
        <f t="shared" si="6"/>
        <v>0</v>
      </c>
      <c r="J19" s="170">
        <f t="shared" si="7"/>
        <v>0</v>
      </c>
      <c r="K19" s="1"/>
    </row>
    <row r="20" spans="1:36" s="90" customFormat="1" ht="15" hidden="1" customHeight="1">
      <c r="A20" s="49"/>
      <c r="B20" s="82"/>
      <c r="C20" s="148">
        <f t="shared" si="1"/>
        <v>0</v>
      </c>
      <c r="D20" s="140">
        <f t="shared" si="0"/>
        <v>0</v>
      </c>
      <c r="E20" s="104">
        <f t="shared" si="2"/>
        <v>0</v>
      </c>
      <c r="F20" s="104">
        <f t="shared" si="3"/>
        <v>0</v>
      </c>
      <c r="G20" s="104">
        <f t="shared" si="4"/>
        <v>0</v>
      </c>
      <c r="H20" s="104">
        <f t="shared" si="5"/>
        <v>0</v>
      </c>
      <c r="I20" s="104">
        <f t="shared" si="6"/>
        <v>0</v>
      </c>
      <c r="J20" s="170">
        <f t="shared" si="7"/>
        <v>0</v>
      </c>
      <c r="K20" s="1"/>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s="85" customFormat="1" ht="15" hidden="1" customHeight="1">
      <c r="A21" s="49"/>
      <c r="B21" s="82"/>
      <c r="C21" s="148">
        <f t="shared" si="1"/>
        <v>0</v>
      </c>
      <c r="D21" s="140">
        <f t="shared" si="0"/>
        <v>0</v>
      </c>
      <c r="E21" s="104">
        <f t="shared" si="2"/>
        <v>0</v>
      </c>
      <c r="F21" s="104">
        <f t="shared" si="3"/>
        <v>0</v>
      </c>
      <c r="G21" s="104">
        <f t="shared" si="4"/>
        <v>0</v>
      </c>
      <c r="H21" s="104">
        <f t="shared" si="5"/>
        <v>0</v>
      </c>
      <c r="I21" s="104">
        <f t="shared" si="6"/>
        <v>0</v>
      </c>
      <c r="J21" s="170">
        <f t="shared" si="7"/>
        <v>0</v>
      </c>
      <c r="K21" s="1"/>
    </row>
    <row r="22" spans="1:36" s="85" customFormat="1" ht="15" hidden="1" customHeight="1">
      <c r="A22" s="49"/>
      <c r="B22" s="82"/>
      <c r="C22" s="148">
        <f t="shared" si="1"/>
        <v>0</v>
      </c>
      <c r="D22" s="140">
        <f t="shared" si="0"/>
        <v>0</v>
      </c>
      <c r="E22" s="104">
        <f t="shared" si="2"/>
        <v>0</v>
      </c>
      <c r="F22" s="104">
        <f t="shared" si="3"/>
        <v>0</v>
      </c>
      <c r="G22" s="104">
        <f t="shared" si="4"/>
        <v>0</v>
      </c>
      <c r="H22" s="104">
        <f t="shared" si="5"/>
        <v>0</v>
      </c>
      <c r="I22" s="104">
        <f t="shared" si="6"/>
        <v>0</v>
      </c>
      <c r="J22" s="170">
        <f t="shared" si="7"/>
        <v>0</v>
      </c>
      <c r="K22" s="1"/>
    </row>
    <row r="23" spans="1:36" s="85" customFormat="1" ht="15" hidden="1" customHeight="1">
      <c r="A23" s="49"/>
      <c r="B23" s="82"/>
      <c r="C23" s="148">
        <f t="shared" si="1"/>
        <v>0</v>
      </c>
      <c r="D23" s="140">
        <f t="shared" si="0"/>
        <v>0</v>
      </c>
      <c r="E23" s="104">
        <f t="shared" si="2"/>
        <v>0</v>
      </c>
      <c r="F23" s="104">
        <f t="shared" si="3"/>
        <v>0</v>
      </c>
      <c r="G23" s="104">
        <f t="shared" si="4"/>
        <v>0</v>
      </c>
      <c r="H23" s="104">
        <f t="shared" si="5"/>
        <v>0</v>
      </c>
      <c r="I23" s="104">
        <f t="shared" si="6"/>
        <v>0</v>
      </c>
      <c r="J23" s="170">
        <f t="shared" si="7"/>
        <v>0</v>
      </c>
      <c r="K23" s="1"/>
    </row>
    <row r="24" spans="1:36" s="85" customFormat="1" ht="15" hidden="1" customHeight="1">
      <c r="A24" s="49"/>
      <c r="B24" s="82"/>
      <c r="C24" s="148">
        <f t="shared" si="1"/>
        <v>0</v>
      </c>
      <c r="D24" s="140">
        <f t="shared" si="0"/>
        <v>0</v>
      </c>
      <c r="E24" s="104">
        <f t="shared" si="2"/>
        <v>0</v>
      </c>
      <c r="F24" s="104">
        <f t="shared" si="3"/>
        <v>0</v>
      </c>
      <c r="G24" s="104">
        <f t="shared" si="4"/>
        <v>0</v>
      </c>
      <c r="H24" s="104">
        <f t="shared" si="5"/>
        <v>0</v>
      </c>
      <c r="I24" s="104">
        <f t="shared" si="6"/>
        <v>0</v>
      </c>
      <c r="J24" s="170">
        <f t="shared" si="7"/>
        <v>0</v>
      </c>
      <c r="K24" s="1"/>
    </row>
    <row r="25" spans="1:36" s="85" customFormat="1" ht="15" hidden="1" customHeight="1">
      <c r="A25" s="81"/>
      <c r="B25" s="82"/>
      <c r="C25" s="148">
        <f t="shared" si="1"/>
        <v>0</v>
      </c>
      <c r="D25" s="140">
        <f t="shared" si="0"/>
        <v>0</v>
      </c>
      <c r="E25" s="104">
        <f t="shared" si="2"/>
        <v>0</v>
      </c>
      <c r="F25" s="104">
        <f t="shared" si="3"/>
        <v>0</v>
      </c>
      <c r="G25" s="104">
        <f t="shared" si="4"/>
        <v>0</v>
      </c>
      <c r="H25" s="104">
        <f t="shared" si="5"/>
        <v>0</v>
      </c>
      <c r="I25" s="104">
        <f t="shared" si="6"/>
        <v>0</v>
      </c>
      <c r="J25" s="170">
        <f t="shared" si="7"/>
        <v>0</v>
      </c>
      <c r="K25" s="1"/>
      <c r="Z25" s="90"/>
      <c r="AA25" s="90"/>
      <c r="AB25" s="90"/>
      <c r="AC25" s="90"/>
      <c r="AD25" s="90"/>
      <c r="AE25" s="90"/>
      <c r="AF25" s="90"/>
      <c r="AG25" s="90"/>
      <c r="AH25" s="90"/>
      <c r="AI25" s="90"/>
      <c r="AJ25" s="90"/>
    </row>
    <row r="26" spans="1:36" s="85" customFormat="1" ht="15" hidden="1" customHeight="1">
      <c r="A26" s="54"/>
      <c r="B26" s="82"/>
      <c r="C26" s="148">
        <f t="shared" si="1"/>
        <v>0</v>
      </c>
      <c r="D26" s="140">
        <f t="shared" si="0"/>
        <v>0</v>
      </c>
      <c r="E26" s="104">
        <f t="shared" si="2"/>
        <v>0</v>
      </c>
      <c r="F26" s="104">
        <f t="shared" si="3"/>
        <v>0</v>
      </c>
      <c r="G26" s="104">
        <f t="shared" si="4"/>
        <v>0</v>
      </c>
      <c r="H26" s="104">
        <f t="shared" si="5"/>
        <v>0</v>
      </c>
      <c r="I26" s="104">
        <f t="shared" si="6"/>
        <v>0</v>
      </c>
      <c r="J26" s="170">
        <f t="shared" si="7"/>
        <v>0</v>
      </c>
      <c r="K26" s="1"/>
    </row>
    <row r="27" spans="1:36" s="85" customFormat="1" ht="15" hidden="1" customHeight="1">
      <c r="A27" s="54"/>
      <c r="B27" s="82"/>
      <c r="C27" s="148">
        <f t="shared" si="1"/>
        <v>0</v>
      </c>
      <c r="D27" s="140">
        <f t="shared" si="0"/>
        <v>0</v>
      </c>
      <c r="E27" s="104">
        <f t="shared" si="2"/>
        <v>0</v>
      </c>
      <c r="F27" s="104">
        <f t="shared" si="3"/>
        <v>0</v>
      </c>
      <c r="G27" s="104">
        <f t="shared" si="4"/>
        <v>0</v>
      </c>
      <c r="H27" s="104">
        <f t="shared" si="5"/>
        <v>0</v>
      </c>
      <c r="I27" s="104">
        <f t="shared" si="6"/>
        <v>0</v>
      </c>
      <c r="J27" s="170">
        <f t="shared" si="7"/>
        <v>0</v>
      </c>
      <c r="K27" s="1"/>
    </row>
    <row r="28" spans="1:36" s="85" customFormat="1" ht="15" hidden="1" customHeight="1">
      <c r="A28" s="49"/>
      <c r="B28" s="82"/>
      <c r="C28" s="148">
        <f t="shared" si="1"/>
        <v>0</v>
      </c>
      <c r="D28" s="140">
        <f t="shared" si="0"/>
        <v>0</v>
      </c>
      <c r="E28" s="104">
        <f t="shared" si="2"/>
        <v>0</v>
      </c>
      <c r="F28" s="104">
        <f t="shared" si="3"/>
        <v>0</v>
      </c>
      <c r="G28" s="104">
        <f t="shared" si="4"/>
        <v>0</v>
      </c>
      <c r="H28" s="104">
        <f t="shared" si="5"/>
        <v>0</v>
      </c>
      <c r="I28" s="104">
        <f t="shared" si="6"/>
        <v>0</v>
      </c>
      <c r="J28" s="170">
        <f t="shared" si="7"/>
        <v>0</v>
      </c>
      <c r="K28" s="1"/>
    </row>
    <row r="29" spans="1:36" s="85" customFormat="1" ht="15" hidden="1" customHeight="1">
      <c r="A29" s="49"/>
      <c r="B29" s="82"/>
      <c r="C29" s="148">
        <f t="shared" si="1"/>
        <v>0</v>
      </c>
      <c r="D29" s="140">
        <f t="shared" si="0"/>
        <v>0</v>
      </c>
      <c r="E29" s="104">
        <f t="shared" si="2"/>
        <v>0</v>
      </c>
      <c r="F29" s="104">
        <f t="shared" si="3"/>
        <v>0</v>
      </c>
      <c r="G29" s="104">
        <f t="shared" si="4"/>
        <v>0</v>
      </c>
      <c r="H29" s="104">
        <f t="shared" si="5"/>
        <v>0</v>
      </c>
      <c r="I29" s="104">
        <f t="shared" si="6"/>
        <v>0</v>
      </c>
      <c r="J29" s="170">
        <f t="shared" si="7"/>
        <v>0</v>
      </c>
      <c r="K29" s="1"/>
    </row>
    <row r="30" spans="1:36" s="85" customFormat="1" ht="15" hidden="1" customHeight="1">
      <c r="A30" s="54"/>
      <c r="B30" s="82"/>
      <c r="C30" s="148">
        <f t="shared" si="1"/>
        <v>0</v>
      </c>
      <c r="D30" s="140">
        <f t="shared" si="0"/>
        <v>0</v>
      </c>
      <c r="E30" s="104">
        <f t="shared" si="2"/>
        <v>0</v>
      </c>
      <c r="F30" s="104">
        <f t="shared" si="3"/>
        <v>0</v>
      </c>
      <c r="G30" s="104">
        <f t="shared" si="4"/>
        <v>0</v>
      </c>
      <c r="H30" s="104">
        <f t="shared" si="5"/>
        <v>0</v>
      </c>
      <c r="I30" s="104">
        <f t="shared" si="6"/>
        <v>0</v>
      </c>
      <c r="J30" s="170">
        <f t="shared" si="7"/>
        <v>0</v>
      </c>
      <c r="K30" s="1"/>
    </row>
    <row r="31" spans="1:36" s="85" customFormat="1" ht="15" hidden="1" customHeight="1">
      <c r="A31" s="54"/>
      <c r="B31" s="82"/>
      <c r="C31" s="148">
        <f t="shared" si="1"/>
        <v>0</v>
      </c>
      <c r="D31" s="140">
        <f t="shared" si="0"/>
        <v>0</v>
      </c>
      <c r="E31" s="104">
        <f t="shared" si="2"/>
        <v>0</v>
      </c>
      <c r="F31" s="104">
        <f t="shared" si="3"/>
        <v>0</v>
      </c>
      <c r="G31" s="104">
        <f t="shared" si="4"/>
        <v>0</v>
      </c>
      <c r="H31" s="104">
        <f t="shared" si="5"/>
        <v>0</v>
      </c>
      <c r="I31" s="104">
        <f t="shared" si="6"/>
        <v>0</v>
      </c>
      <c r="J31" s="104">
        <f t="shared" si="7"/>
        <v>0</v>
      </c>
      <c r="K31" s="1"/>
    </row>
    <row r="32" spans="1:36" s="85" customFormat="1" ht="15" hidden="1" customHeight="1">
      <c r="A32" s="54"/>
      <c r="B32" s="82"/>
      <c r="C32" s="148">
        <f t="shared" si="1"/>
        <v>0</v>
      </c>
      <c r="D32" s="140">
        <f t="shared" si="0"/>
        <v>0</v>
      </c>
      <c r="E32" s="104">
        <f t="shared" si="2"/>
        <v>0</v>
      </c>
      <c r="F32" s="104">
        <f t="shared" si="3"/>
        <v>0</v>
      </c>
      <c r="G32" s="104">
        <f t="shared" si="4"/>
        <v>0</v>
      </c>
      <c r="H32" s="104">
        <f t="shared" si="5"/>
        <v>0</v>
      </c>
      <c r="I32" s="104">
        <f t="shared" si="6"/>
        <v>0</v>
      </c>
      <c r="J32" s="104">
        <f t="shared" si="7"/>
        <v>0</v>
      </c>
      <c r="K32" s="1"/>
    </row>
    <row r="33" spans="1:36" s="85" customFormat="1" ht="15" hidden="1" customHeight="1">
      <c r="A33" s="54"/>
      <c r="B33" s="82"/>
      <c r="C33" s="148">
        <f t="shared" si="1"/>
        <v>0</v>
      </c>
      <c r="D33" s="140">
        <f t="shared" si="0"/>
        <v>0</v>
      </c>
      <c r="E33" s="104">
        <f t="shared" si="2"/>
        <v>0</v>
      </c>
      <c r="F33" s="104">
        <f t="shared" si="3"/>
        <v>0</v>
      </c>
      <c r="G33" s="104">
        <f t="shared" si="4"/>
        <v>0</v>
      </c>
      <c r="H33" s="104">
        <f t="shared" si="5"/>
        <v>0</v>
      </c>
      <c r="I33" s="104">
        <f t="shared" si="6"/>
        <v>0</v>
      </c>
      <c r="J33" s="104">
        <f t="shared" si="7"/>
        <v>0</v>
      </c>
      <c r="K33" s="1"/>
    </row>
    <row r="34" spans="1:36" s="85" customFormat="1" ht="15" hidden="1" customHeight="1">
      <c r="A34" s="54"/>
      <c r="B34" s="82"/>
      <c r="C34" s="148">
        <f t="shared" si="1"/>
        <v>0</v>
      </c>
      <c r="D34" s="140">
        <f t="shared" si="0"/>
        <v>0</v>
      </c>
      <c r="E34" s="104">
        <f t="shared" si="2"/>
        <v>0</v>
      </c>
      <c r="F34" s="104">
        <f t="shared" si="3"/>
        <v>0</v>
      </c>
      <c r="G34" s="104">
        <f t="shared" si="4"/>
        <v>0</v>
      </c>
      <c r="H34" s="104">
        <f t="shared" si="5"/>
        <v>0</v>
      </c>
      <c r="I34" s="104">
        <f t="shared" si="6"/>
        <v>0</v>
      </c>
      <c r="J34" s="104">
        <f t="shared" si="7"/>
        <v>0</v>
      </c>
      <c r="K34" s="1"/>
    </row>
    <row r="35" spans="1:36" s="90" customFormat="1" ht="15" hidden="1" customHeight="1">
      <c r="A35" s="54"/>
      <c r="B35" s="82"/>
      <c r="C35" s="148">
        <f t="shared" si="1"/>
        <v>0</v>
      </c>
      <c r="D35" s="140">
        <f t="shared" si="0"/>
        <v>0</v>
      </c>
      <c r="E35" s="104">
        <f t="shared" si="2"/>
        <v>0</v>
      </c>
      <c r="F35" s="104">
        <f t="shared" si="3"/>
        <v>0</v>
      </c>
      <c r="G35" s="104">
        <f t="shared" si="4"/>
        <v>0</v>
      </c>
      <c r="H35" s="104">
        <f t="shared" si="5"/>
        <v>0</v>
      </c>
      <c r="I35" s="104">
        <f t="shared" si="6"/>
        <v>0</v>
      </c>
      <c r="J35" s="104">
        <f t="shared" si="7"/>
        <v>0</v>
      </c>
      <c r="K35" s="1"/>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s="85" customFormat="1" ht="15" hidden="1" customHeight="1">
      <c r="A36" s="54"/>
      <c r="B36" s="82"/>
      <c r="C36" s="148">
        <f t="shared" si="1"/>
        <v>0</v>
      </c>
      <c r="D36" s="140">
        <f t="shared" si="0"/>
        <v>0</v>
      </c>
      <c r="E36" s="104">
        <f t="shared" si="2"/>
        <v>0</v>
      </c>
      <c r="F36" s="104">
        <f t="shared" si="3"/>
        <v>0</v>
      </c>
      <c r="G36" s="104">
        <f t="shared" si="4"/>
        <v>0</v>
      </c>
      <c r="H36" s="104">
        <f t="shared" si="5"/>
        <v>0</v>
      </c>
      <c r="I36" s="104">
        <f t="shared" si="6"/>
        <v>0</v>
      </c>
      <c r="J36" s="104">
        <f t="shared" si="7"/>
        <v>0</v>
      </c>
      <c r="K36" s="1"/>
    </row>
    <row r="37" spans="1:36" s="85" customFormat="1" ht="15" hidden="1" customHeight="1">
      <c r="A37" s="54"/>
      <c r="B37" s="82"/>
      <c r="C37" s="148">
        <f t="shared" si="1"/>
        <v>0</v>
      </c>
      <c r="D37" s="140">
        <f t="shared" si="0"/>
        <v>0</v>
      </c>
      <c r="E37" s="104">
        <f t="shared" si="2"/>
        <v>0</v>
      </c>
      <c r="F37" s="104">
        <f t="shared" si="3"/>
        <v>0</v>
      </c>
      <c r="G37" s="104">
        <f t="shared" si="4"/>
        <v>0</v>
      </c>
      <c r="H37" s="104">
        <f t="shared" si="5"/>
        <v>0</v>
      </c>
      <c r="I37" s="104">
        <f t="shared" si="6"/>
        <v>0</v>
      </c>
      <c r="J37" s="104">
        <f t="shared" si="7"/>
        <v>0</v>
      </c>
      <c r="K37" s="1"/>
    </row>
    <row r="38" spans="1:36" s="85" customFormat="1" ht="15" hidden="1" customHeight="1">
      <c r="A38" s="54"/>
      <c r="B38" s="82"/>
      <c r="C38" s="148">
        <f t="shared" ref="C38:C69" si="8">SUM(E38:K38)</f>
        <v>0</v>
      </c>
      <c r="D38" s="140">
        <f t="shared" si="0"/>
        <v>0</v>
      </c>
      <c r="E38" s="104">
        <f t="shared" si="2"/>
        <v>0</v>
      </c>
      <c r="F38" s="104">
        <f t="shared" si="3"/>
        <v>0</v>
      </c>
      <c r="G38" s="104">
        <f t="shared" si="4"/>
        <v>0</v>
      </c>
      <c r="H38" s="104">
        <f t="shared" si="5"/>
        <v>0</v>
      </c>
      <c r="I38" s="104">
        <f t="shared" si="6"/>
        <v>0</v>
      </c>
      <c r="J38" s="104">
        <f t="shared" si="7"/>
        <v>0</v>
      </c>
      <c r="K38" s="1"/>
    </row>
    <row r="39" spans="1:36" s="85" customFormat="1" ht="15" hidden="1" customHeight="1">
      <c r="A39" s="54"/>
      <c r="B39" s="82"/>
      <c r="C39" s="148">
        <f t="shared" si="8"/>
        <v>0</v>
      </c>
      <c r="D39" s="140">
        <f t="shared" si="0"/>
        <v>0</v>
      </c>
      <c r="E39" s="104">
        <f t="shared" si="2"/>
        <v>0</v>
      </c>
      <c r="F39" s="104">
        <f t="shared" si="3"/>
        <v>0</v>
      </c>
      <c r="G39" s="104">
        <f t="shared" si="4"/>
        <v>0</v>
      </c>
      <c r="H39" s="104">
        <f t="shared" si="5"/>
        <v>0</v>
      </c>
      <c r="I39" s="104">
        <f t="shared" si="6"/>
        <v>0</v>
      </c>
      <c r="J39" s="104">
        <f t="shared" si="7"/>
        <v>0</v>
      </c>
      <c r="K39" s="1"/>
    </row>
    <row r="40" spans="1:36" s="85" customFormat="1" ht="15" hidden="1" customHeight="1">
      <c r="A40" s="54"/>
      <c r="B40" s="82"/>
      <c r="C40" s="148">
        <f t="shared" si="8"/>
        <v>0</v>
      </c>
      <c r="D40" s="140">
        <f t="shared" si="0"/>
        <v>0</v>
      </c>
      <c r="E40" s="104">
        <f t="shared" si="2"/>
        <v>0</v>
      </c>
      <c r="F40" s="104">
        <f t="shared" si="3"/>
        <v>0</v>
      </c>
      <c r="G40" s="104">
        <f t="shared" si="4"/>
        <v>0</v>
      </c>
      <c r="H40" s="104">
        <f t="shared" si="5"/>
        <v>0</v>
      </c>
      <c r="I40" s="104">
        <f t="shared" si="6"/>
        <v>0</v>
      </c>
      <c r="J40" s="104">
        <f t="shared" si="7"/>
        <v>0</v>
      </c>
      <c r="K40" s="1"/>
    </row>
    <row r="41" spans="1:36" s="85" customFormat="1" ht="15" hidden="1" customHeight="1">
      <c r="A41" s="54"/>
      <c r="B41" s="82"/>
      <c r="C41" s="148">
        <f t="shared" si="8"/>
        <v>0</v>
      </c>
      <c r="D41" s="140">
        <f t="shared" si="0"/>
        <v>0</v>
      </c>
      <c r="E41" s="104">
        <f t="shared" si="2"/>
        <v>0</v>
      </c>
      <c r="F41" s="104">
        <f t="shared" si="3"/>
        <v>0</v>
      </c>
      <c r="G41" s="104">
        <f t="shared" si="4"/>
        <v>0</v>
      </c>
      <c r="H41" s="104">
        <f t="shared" si="5"/>
        <v>0</v>
      </c>
      <c r="I41" s="104">
        <f t="shared" si="6"/>
        <v>0</v>
      </c>
      <c r="J41" s="104">
        <f t="shared" si="7"/>
        <v>0</v>
      </c>
      <c r="K41" s="1"/>
    </row>
    <row r="42" spans="1:36" s="85" customFormat="1" ht="15" hidden="1" customHeight="1">
      <c r="A42" s="54"/>
      <c r="B42" s="82"/>
      <c r="C42" s="148">
        <f t="shared" si="8"/>
        <v>0</v>
      </c>
      <c r="D42" s="140">
        <f t="shared" si="0"/>
        <v>0</v>
      </c>
      <c r="E42" s="104">
        <f t="shared" si="2"/>
        <v>0</v>
      </c>
      <c r="F42" s="104">
        <f t="shared" si="3"/>
        <v>0</v>
      </c>
      <c r="G42" s="104">
        <f t="shared" si="4"/>
        <v>0</v>
      </c>
      <c r="H42" s="104">
        <f t="shared" si="5"/>
        <v>0</v>
      </c>
      <c r="I42" s="104">
        <f t="shared" si="6"/>
        <v>0</v>
      </c>
      <c r="J42" s="104">
        <f t="shared" si="7"/>
        <v>0</v>
      </c>
      <c r="K42" s="1"/>
    </row>
    <row r="43" spans="1:36" s="85" customFormat="1" ht="15" hidden="1" customHeight="1">
      <c r="A43" s="54"/>
      <c r="B43" s="82"/>
      <c r="C43" s="148">
        <f t="shared" si="8"/>
        <v>0</v>
      </c>
      <c r="D43" s="140">
        <f t="shared" si="0"/>
        <v>0</v>
      </c>
      <c r="E43" s="104">
        <f t="shared" si="2"/>
        <v>0</v>
      </c>
      <c r="F43" s="104">
        <f t="shared" si="3"/>
        <v>0</v>
      </c>
      <c r="G43" s="104">
        <f t="shared" si="4"/>
        <v>0</v>
      </c>
      <c r="H43" s="104">
        <f t="shared" si="5"/>
        <v>0</v>
      </c>
      <c r="I43" s="104">
        <f t="shared" si="6"/>
        <v>0</v>
      </c>
      <c r="J43" s="104">
        <f t="shared" si="7"/>
        <v>0</v>
      </c>
      <c r="K43" s="1"/>
    </row>
    <row r="44" spans="1:36" s="85" customFormat="1" ht="15" hidden="1" customHeight="1">
      <c r="A44" s="54"/>
      <c r="B44" s="82"/>
      <c r="C44" s="148">
        <f t="shared" si="8"/>
        <v>0</v>
      </c>
      <c r="D44" s="140">
        <f t="shared" si="0"/>
        <v>0</v>
      </c>
      <c r="E44" s="104">
        <f t="shared" si="2"/>
        <v>0</v>
      </c>
      <c r="F44" s="104">
        <f t="shared" si="3"/>
        <v>0</v>
      </c>
      <c r="G44" s="104">
        <f t="shared" si="4"/>
        <v>0</v>
      </c>
      <c r="H44" s="104">
        <f t="shared" si="5"/>
        <v>0</v>
      </c>
      <c r="I44" s="104">
        <f t="shared" si="6"/>
        <v>0</v>
      </c>
      <c r="J44" s="104">
        <f t="shared" si="7"/>
        <v>0</v>
      </c>
      <c r="K44" s="1"/>
    </row>
    <row r="45" spans="1:36" s="85" customFormat="1" ht="15" hidden="1" customHeight="1">
      <c r="A45" s="54"/>
      <c r="B45" s="82"/>
      <c r="C45" s="148">
        <f t="shared" si="8"/>
        <v>0</v>
      </c>
      <c r="D45" s="140">
        <f t="shared" si="0"/>
        <v>0</v>
      </c>
      <c r="E45" s="104">
        <f t="shared" si="2"/>
        <v>0</v>
      </c>
      <c r="F45" s="104">
        <f t="shared" si="3"/>
        <v>0</v>
      </c>
      <c r="G45" s="104">
        <f t="shared" si="4"/>
        <v>0</v>
      </c>
      <c r="H45" s="104">
        <f t="shared" si="5"/>
        <v>0</v>
      </c>
      <c r="I45" s="104">
        <f t="shared" si="6"/>
        <v>0</v>
      </c>
      <c r="J45" s="104">
        <f t="shared" si="7"/>
        <v>0</v>
      </c>
      <c r="K45" s="1"/>
    </row>
    <row r="46" spans="1:36" s="85" customFormat="1" ht="15" hidden="1" customHeight="1">
      <c r="A46" s="54"/>
      <c r="B46" s="82"/>
      <c r="C46" s="148">
        <f t="shared" si="8"/>
        <v>0</v>
      </c>
      <c r="D46" s="140">
        <f t="shared" si="0"/>
        <v>0</v>
      </c>
      <c r="E46" s="104">
        <f t="shared" si="2"/>
        <v>0</v>
      </c>
      <c r="F46" s="104">
        <f t="shared" si="3"/>
        <v>0</v>
      </c>
      <c r="G46" s="104">
        <f t="shared" si="4"/>
        <v>0</v>
      </c>
      <c r="H46" s="104">
        <f t="shared" si="5"/>
        <v>0</v>
      </c>
      <c r="I46" s="104">
        <f t="shared" si="6"/>
        <v>0</v>
      </c>
      <c r="J46" s="104">
        <f t="shared" si="7"/>
        <v>0</v>
      </c>
      <c r="K46" s="1"/>
    </row>
    <row r="47" spans="1:36" s="85" customFormat="1" ht="15" hidden="1" customHeight="1">
      <c r="A47" s="54"/>
      <c r="B47" s="82"/>
      <c r="C47" s="148">
        <f t="shared" si="8"/>
        <v>0</v>
      </c>
      <c r="D47" s="140">
        <f t="shared" si="0"/>
        <v>0</v>
      </c>
      <c r="E47" s="104">
        <f t="shared" si="2"/>
        <v>0</v>
      </c>
      <c r="F47" s="104">
        <f t="shared" si="3"/>
        <v>0</v>
      </c>
      <c r="G47" s="104">
        <f t="shared" si="4"/>
        <v>0</v>
      </c>
      <c r="H47" s="104">
        <f t="shared" si="5"/>
        <v>0</v>
      </c>
      <c r="I47" s="104">
        <f t="shared" si="6"/>
        <v>0</v>
      </c>
      <c r="J47" s="104">
        <f t="shared" si="7"/>
        <v>0</v>
      </c>
      <c r="K47" s="1"/>
    </row>
    <row r="48" spans="1:36" s="85" customFormat="1" ht="15" hidden="1" customHeight="1">
      <c r="A48" s="54"/>
      <c r="B48" s="82"/>
      <c r="C48" s="148">
        <f t="shared" si="8"/>
        <v>0</v>
      </c>
      <c r="D48" s="140">
        <f t="shared" si="0"/>
        <v>0</v>
      </c>
      <c r="E48" s="104">
        <f t="shared" si="2"/>
        <v>0</v>
      </c>
      <c r="F48" s="104">
        <f t="shared" si="3"/>
        <v>0</v>
      </c>
      <c r="G48" s="104">
        <f t="shared" si="4"/>
        <v>0</v>
      </c>
      <c r="H48" s="104">
        <f t="shared" si="5"/>
        <v>0</v>
      </c>
      <c r="I48" s="104">
        <f t="shared" si="6"/>
        <v>0</v>
      </c>
      <c r="J48" s="104">
        <f t="shared" si="7"/>
        <v>0</v>
      </c>
      <c r="K48" s="1"/>
    </row>
    <row r="49" spans="1:11" s="85" customFormat="1" ht="15" hidden="1" customHeight="1">
      <c r="A49" s="54"/>
      <c r="B49" s="82"/>
      <c r="C49" s="148">
        <f t="shared" si="8"/>
        <v>0</v>
      </c>
      <c r="D49" s="140">
        <f t="shared" si="0"/>
        <v>0</v>
      </c>
      <c r="E49" s="104">
        <f t="shared" si="2"/>
        <v>0</v>
      </c>
      <c r="F49" s="104">
        <f t="shared" si="3"/>
        <v>0</v>
      </c>
      <c r="G49" s="104">
        <f t="shared" si="4"/>
        <v>0</v>
      </c>
      <c r="H49" s="104">
        <f t="shared" si="5"/>
        <v>0</v>
      </c>
      <c r="I49" s="104">
        <f t="shared" si="6"/>
        <v>0</v>
      </c>
      <c r="J49" s="104">
        <f t="shared" si="7"/>
        <v>0</v>
      </c>
      <c r="K49" s="1"/>
    </row>
    <row r="50" spans="1:11" s="85" customFormat="1" ht="15" hidden="1" customHeight="1">
      <c r="A50" s="54"/>
      <c r="B50" s="82"/>
      <c r="C50" s="148">
        <f t="shared" si="8"/>
        <v>0</v>
      </c>
      <c r="D50" s="140">
        <f t="shared" si="0"/>
        <v>0</v>
      </c>
      <c r="E50" s="104">
        <f t="shared" si="2"/>
        <v>0</v>
      </c>
      <c r="F50" s="104">
        <f t="shared" si="3"/>
        <v>0</v>
      </c>
      <c r="G50" s="104">
        <f t="shared" si="4"/>
        <v>0</v>
      </c>
      <c r="H50" s="104">
        <f t="shared" si="5"/>
        <v>0</v>
      </c>
      <c r="I50" s="104">
        <f t="shared" si="6"/>
        <v>0</v>
      </c>
      <c r="J50" s="104">
        <f t="shared" si="7"/>
        <v>0</v>
      </c>
      <c r="K50" s="1"/>
    </row>
    <row r="51" spans="1:11" s="85" customFormat="1" ht="15" hidden="1" customHeight="1">
      <c r="A51" s="54"/>
      <c r="B51" s="82"/>
      <c r="C51" s="148">
        <f t="shared" si="8"/>
        <v>0</v>
      </c>
      <c r="D51" s="140">
        <f t="shared" si="0"/>
        <v>0</v>
      </c>
      <c r="E51" s="104">
        <f t="shared" si="2"/>
        <v>0</v>
      </c>
      <c r="F51" s="104">
        <f t="shared" si="3"/>
        <v>0</v>
      </c>
      <c r="G51" s="104">
        <f t="shared" si="4"/>
        <v>0</v>
      </c>
      <c r="H51" s="104">
        <f t="shared" si="5"/>
        <v>0</v>
      </c>
      <c r="I51" s="104">
        <f t="shared" si="6"/>
        <v>0</v>
      </c>
      <c r="J51" s="104">
        <f t="shared" si="7"/>
        <v>0</v>
      </c>
      <c r="K51" s="1"/>
    </row>
    <row r="52" spans="1:11" s="85" customFormat="1" ht="15" hidden="1" customHeight="1">
      <c r="A52" s="54"/>
      <c r="B52" s="82"/>
      <c r="C52" s="148">
        <f t="shared" si="8"/>
        <v>0</v>
      </c>
      <c r="D52" s="140">
        <f t="shared" si="0"/>
        <v>0</v>
      </c>
      <c r="E52" s="104">
        <f t="shared" si="2"/>
        <v>0</v>
      </c>
      <c r="F52" s="104">
        <f t="shared" si="3"/>
        <v>0</v>
      </c>
      <c r="G52" s="104">
        <f t="shared" si="4"/>
        <v>0</v>
      </c>
      <c r="H52" s="104">
        <f t="shared" si="5"/>
        <v>0</v>
      </c>
      <c r="I52" s="104">
        <f t="shared" si="6"/>
        <v>0</v>
      </c>
      <c r="J52" s="104">
        <f t="shared" si="7"/>
        <v>0</v>
      </c>
      <c r="K52" s="1"/>
    </row>
    <row r="53" spans="1:11" s="85" customFormat="1" ht="15" hidden="1" customHeight="1">
      <c r="A53" s="54"/>
      <c r="B53" s="82"/>
      <c r="C53" s="148">
        <f t="shared" si="8"/>
        <v>0</v>
      </c>
      <c r="D53" s="140">
        <f t="shared" si="0"/>
        <v>0</v>
      </c>
      <c r="E53" s="104">
        <f t="shared" si="2"/>
        <v>0</v>
      </c>
      <c r="F53" s="104">
        <f t="shared" si="3"/>
        <v>0</v>
      </c>
      <c r="G53" s="104">
        <f t="shared" si="4"/>
        <v>0</v>
      </c>
      <c r="H53" s="104">
        <f t="shared" si="5"/>
        <v>0</v>
      </c>
      <c r="I53" s="104">
        <f t="shared" si="6"/>
        <v>0</v>
      </c>
      <c r="J53" s="104">
        <f t="shared" si="7"/>
        <v>0</v>
      </c>
      <c r="K53" s="1"/>
    </row>
    <row r="54" spans="1:11" s="85" customFormat="1" ht="15" hidden="1" customHeight="1">
      <c r="A54" s="54"/>
      <c r="B54" s="82"/>
      <c r="C54" s="148">
        <f t="shared" si="8"/>
        <v>0</v>
      </c>
      <c r="D54" s="140">
        <f t="shared" si="0"/>
        <v>0</v>
      </c>
      <c r="E54" s="104">
        <f t="shared" si="2"/>
        <v>0</v>
      </c>
      <c r="F54" s="104">
        <f t="shared" si="3"/>
        <v>0</v>
      </c>
      <c r="G54" s="104">
        <f t="shared" si="4"/>
        <v>0</v>
      </c>
      <c r="H54" s="104">
        <f t="shared" si="5"/>
        <v>0</v>
      </c>
      <c r="I54" s="104">
        <f t="shared" si="6"/>
        <v>0</v>
      </c>
      <c r="J54" s="104">
        <f t="shared" si="7"/>
        <v>0</v>
      </c>
      <c r="K54" s="1"/>
    </row>
    <row r="55" spans="1:11" s="85" customFormat="1" ht="15" hidden="1" customHeight="1">
      <c r="A55" s="54"/>
      <c r="B55" s="82"/>
      <c r="C55" s="148">
        <f t="shared" si="8"/>
        <v>0</v>
      </c>
      <c r="D55" s="140">
        <f t="shared" si="0"/>
        <v>0</v>
      </c>
      <c r="E55" s="104">
        <f t="shared" si="2"/>
        <v>0</v>
      </c>
      <c r="F55" s="104">
        <f t="shared" si="3"/>
        <v>0</v>
      </c>
      <c r="G55" s="104">
        <f t="shared" si="4"/>
        <v>0</v>
      </c>
      <c r="H55" s="104">
        <f t="shared" si="5"/>
        <v>0</v>
      </c>
      <c r="I55" s="104">
        <f t="shared" si="6"/>
        <v>0</v>
      </c>
      <c r="J55" s="104">
        <f t="shared" si="7"/>
        <v>0</v>
      </c>
      <c r="K55" s="1"/>
    </row>
    <row r="56" spans="1:11" s="85" customFormat="1" ht="15" hidden="1" customHeight="1">
      <c r="A56" s="54"/>
      <c r="B56" s="82"/>
      <c r="C56" s="148">
        <f t="shared" si="8"/>
        <v>0</v>
      </c>
      <c r="D56" s="140">
        <f t="shared" si="0"/>
        <v>0</v>
      </c>
      <c r="E56" s="104">
        <f t="shared" si="2"/>
        <v>0</v>
      </c>
      <c r="F56" s="104">
        <f t="shared" si="3"/>
        <v>0</v>
      </c>
      <c r="G56" s="104">
        <f t="shared" si="4"/>
        <v>0</v>
      </c>
      <c r="H56" s="104">
        <f t="shared" si="5"/>
        <v>0</v>
      </c>
      <c r="I56" s="104">
        <f t="shared" si="6"/>
        <v>0</v>
      </c>
      <c r="J56" s="104">
        <f t="shared" si="7"/>
        <v>0</v>
      </c>
      <c r="K56" s="1"/>
    </row>
    <row r="57" spans="1:11" s="85" customFormat="1" ht="15" hidden="1" customHeight="1">
      <c r="A57" s="54"/>
      <c r="B57" s="82"/>
      <c r="C57" s="148">
        <f t="shared" si="8"/>
        <v>0</v>
      </c>
      <c r="D57" s="140">
        <f t="shared" si="0"/>
        <v>0</v>
      </c>
      <c r="E57" s="104">
        <f t="shared" si="2"/>
        <v>0</v>
      </c>
      <c r="F57" s="104">
        <f t="shared" si="3"/>
        <v>0</v>
      </c>
      <c r="G57" s="104">
        <f t="shared" si="4"/>
        <v>0</v>
      </c>
      <c r="H57" s="104">
        <f t="shared" si="5"/>
        <v>0</v>
      </c>
      <c r="I57" s="104">
        <f t="shared" si="6"/>
        <v>0</v>
      </c>
      <c r="J57" s="104">
        <f t="shared" si="7"/>
        <v>0</v>
      </c>
      <c r="K57" s="1"/>
    </row>
    <row r="58" spans="1:11" s="85" customFormat="1" ht="15" hidden="1" customHeight="1">
      <c r="A58" s="54"/>
      <c r="B58" s="82"/>
      <c r="C58" s="148">
        <f t="shared" si="8"/>
        <v>0</v>
      </c>
      <c r="D58" s="140">
        <f t="shared" si="0"/>
        <v>0</v>
      </c>
      <c r="E58" s="104">
        <f t="shared" si="2"/>
        <v>0</v>
      </c>
      <c r="F58" s="104">
        <f t="shared" si="3"/>
        <v>0</v>
      </c>
      <c r="G58" s="104">
        <f t="shared" si="4"/>
        <v>0</v>
      </c>
      <c r="H58" s="104">
        <f t="shared" si="5"/>
        <v>0</v>
      </c>
      <c r="I58" s="104">
        <f t="shared" si="6"/>
        <v>0</v>
      </c>
      <c r="J58" s="104">
        <f t="shared" si="7"/>
        <v>0</v>
      </c>
      <c r="K58" s="1"/>
    </row>
    <row r="59" spans="1:11" s="85" customFormat="1" ht="15" hidden="1" customHeight="1">
      <c r="A59" s="54"/>
      <c r="B59" s="82"/>
      <c r="C59" s="148">
        <f t="shared" si="8"/>
        <v>0</v>
      </c>
      <c r="D59" s="140">
        <f t="shared" si="0"/>
        <v>0</v>
      </c>
      <c r="E59" s="104">
        <f t="shared" si="2"/>
        <v>0</v>
      </c>
      <c r="F59" s="104">
        <f t="shared" si="3"/>
        <v>0</v>
      </c>
      <c r="G59" s="104">
        <f t="shared" si="4"/>
        <v>0</v>
      </c>
      <c r="H59" s="104">
        <f t="shared" si="5"/>
        <v>0</v>
      </c>
      <c r="I59" s="104">
        <f t="shared" si="6"/>
        <v>0</v>
      </c>
      <c r="J59" s="104">
        <f t="shared" si="7"/>
        <v>0</v>
      </c>
      <c r="K59" s="1"/>
    </row>
    <row r="60" spans="1:11" s="85" customFormat="1" ht="15" hidden="1" customHeight="1">
      <c r="A60" s="54"/>
      <c r="B60" s="82"/>
      <c r="C60" s="148">
        <f t="shared" si="8"/>
        <v>0</v>
      </c>
      <c r="D60" s="140">
        <f t="shared" si="0"/>
        <v>0</v>
      </c>
      <c r="E60" s="104">
        <f t="shared" si="2"/>
        <v>0</v>
      </c>
      <c r="F60" s="104">
        <f t="shared" si="3"/>
        <v>0</v>
      </c>
      <c r="G60" s="104">
        <f t="shared" si="4"/>
        <v>0</v>
      </c>
      <c r="H60" s="104">
        <f t="shared" si="5"/>
        <v>0</v>
      </c>
      <c r="I60" s="104">
        <f t="shared" si="6"/>
        <v>0</v>
      </c>
      <c r="J60" s="104">
        <f t="shared" si="7"/>
        <v>0</v>
      </c>
      <c r="K60" s="1"/>
    </row>
    <row r="61" spans="1:11" s="85" customFormat="1" ht="15" hidden="1" customHeight="1">
      <c r="A61" s="54"/>
      <c r="B61" s="82"/>
      <c r="C61" s="148">
        <f t="shared" si="8"/>
        <v>0</v>
      </c>
      <c r="D61" s="140">
        <f t="shared" si="0"/>
        <v>0</v>
      </c>
      <c r="E61" s="104">
        <f t="shared" si="2"/>
        <v>0</v>
      </c>
      <c r="F61" s="104">
        <f t="shared" si="3"/>
        <v>0</v>
      </c>
      <c r="G61" s="104">
        <f t="shared" si="4"/>
        <v>0</v>
      </c>
      <c r="H61" s="104">
        <f t="shared" si="5"/>
        <v>0</v>
      </c>
      <c r="I61" s="104">
        <f t="shared" si="6"/>
        <v>0</v>
      </c>
      <c r="J61" s="104">
        <f t="shared" si="7"/>
        <v>0</v>
      </c>
      <c r="K61" s="1"/>
    </row>
    <row r="62" spans="1:11" s="85" customFormat="1" ht="15" hidden="1" customHeight="1">
      <c r="A62" s="54"/>
      <c r="B62" s="82"/>
      <c r="C62" s="148">
        <f t="shared" si="8"/>
        <v>0</v>
      </c>
      <c r="D62" s="140">
        <f t="shared" si="0"/>
        <v>0</v>
      </c>
      <c r="E62" s="104">
        <f t="shared" si="2"/>
        <v>0</v>
      </c>
      <c r="F62" s="104">
        <f t="shared" si="3"/>
        <v>0</v>
      </c>
      <c r="G62" s="104">
        <f t="shared" si="4"/>
        <v>0</v>
      </c>
      <c r="H62" s="104">
        <f t="shared" si="5"/>
        <v>0</v>
      </c>
      <c r="I62" s="104">
        <f t="shared" si="6"/>
        <v>0</v>
      </c>
      <c r="J62" s="104">
        <f t="shared" si="7"/>
        <v>0</v>
      </c>
      <c r="K62" s="1"/>
    </row>
    <row r="63" spans="1:11" s="85" customFormat="1" ht="15" hidden="1" customHeight="1">
      <c r="A63" s="54"/>
      <c r="B63" s="82"/>
      <c r="C63" s="148">
        <f t="shared" si="8"/>
        <v>0</v>
      </c>
      <c r="D63" s="140">
        <f t="shared" si="0"/>
        <v>0</v>
      </c>
      <c r="E63" s="104">
        <f t="shared" si="2"/>
        <v>0</v>
      </c>
      <c r="F63" s="104">
        <f t="shared" si="3"/>
        <v>0</v>
      </c>
      <c r="G63" s="104">
        <f t="shared" si="4"/>
        <v>0</v>
      </c>
      <c r="H63" s="104">
        <f t="shared" si="5"/>
        <v>0</v>
      </c>
      <c r="I63" s="104">
        <f t="shared" si="6"/>
        <v>0</v>
      </c>
      <c r="J63" s="104">
        <f t="shared" si="7"/>
        <v>0</v>
      </c>
      <c r="K63" s="1"/>
    </row>
    <row r="64" spans="1:11" s="85" customFormat="1" ht="15" hidden="1" customHeight="1">
      <c r="A64" s="54"/>
      <c r="B64" s="82"/>
      <c r="C64" s="148">
        <f t="shared" si="8"/>
        <v>0</v>
      </c>
      <c r="D64" s="140">
        <f t="shared" si="0"/>
        <v>0</v>
      </c>
      <c r="E64" s="104">
        <f t="shared" si="2"/>
        <v>0</v>
      </c>
      <c r="F64" s="104">
        <f t="shared" si="3"/>
        <v>0</v>
      </c>
      <c r="G64" s="104">
        <f t="shared" si="4"/>
        <v>0</v>
      </c>
      <c r="H64" s="104">
        <f t="shared" si="5"/>
        <v>0</v>
      </c>
      <c r="I64" s="104">
        <f t="shared" si="6"/>
        <v>0</v>
      </c>
      <c r="J64" s="104">
        <f t="shared" si="7"/>
        <v>0</v>
      </c>
      <c r="K64" s="1"/>
    </row>
    <row r="65" spans="1:11" s="85" customFormat="1" hidden="1">
      <c r="A65" s="54"/>
      <c r="B65" s="82"/>
      <c r="C65" s="148">
        <f t="shared" si="8"/>
        <v>0</v>
      </c>
      <c r="D65" s="140">
        <f t="shared" si="0"/>
        <v>0</v>
      </c>
      <c r="E65" s="104">
        <f t="shared" si="2"/>
        <v>0</v>
      </c>
      <c r="F65" s="104">
        <f t="shared" si="3"/>
        <v>0</v>
      </c>
      <c r="G65" s="104">
        <f t="shared" si="4"/>
        <v>0</v>
      </c>
      <c r="H65" s="104">
        <f t="shared" si="5"/>
        <v>0</v>
      </c>
      <c r="I65" s="104">
        <f t="shared" si="6"/>
        <v>0</v>
      </c>
      <c r="J65" s="104">
        <f t="shared" si="7"/>
        <v>0</v>
      </c>
      <c r="K65" s="1"/>
    </row>
    <row r="66" spans="1:11" s="85" customFormat="1" hidden="1">
      <c r="A66" s="54"/>
      <c r="B66" s="82"/>
      <c r="C66" s="148">
        <f t="shared" si="8"/>
        <v>0</v>
      </c>
      <c r="D66" s="140">
        <f t="shared" si="0"/>
        <v>0</v>
      </c>
      <c r="E66" s="104">
        <f t="shared" si="2"/>
        <v>0</v>
      </c>
      <c r="F66" s="104">
        <f t="shared" si="3"/>
        <v>0</v>
      </c>
      <c r="G66" s="104">
        <f t="shared" si="4"/>
        <v>0</v>
      </c>
      <c r="H66" s="104">
        <f t="shared" si="5"/>
        <v>0</v>
      </c>
      <c r="I66" s="104">
        <f t="shared" si="6"/>
        <v>0</v>
      </c>
      <c r="J66" s="104">
        <f t="shared" si="7"/>
        <v>0</v>
      </c>
      <c r="K66" s="1"/>
    </row>
    <row r="67" spans="1:11" s="85" customFormat="1" hidden="1">
      <c r="A67" s="54"/>
      <c r="B67" s="82"/>
      <c r="C67" s="148">
        <f t="shared" si="8"/>
        <v>0</v>
      </c>
      <c r="D67" s="140">
        <f t="shared" si="0"/>
        <v>0</v>
      </c>
      <c r="E67" s="104">
        <f t="shared" si="2"/>
        <v>0</v>
      </c>
      <c r="F67" s="104">
        <f t="shared" si="3"/>
        <v>0</v>
      </c>
      <c r="G67" s="104">
        <f t="shared" si="4"/>
        <v>0</v>
      </c>
      <c r="H67" s="104">
        <f t="shared" si="5"/>
        <v>0</v>
      </c>
      <c r="I67" s="104">
        <f t="shared" si="6"/>
        <v>0</v>
      </c>
      <c r="J67" s="104">
        <f t="shared" si="7"/>
        <v>0</v>
      </c>
      <c r="K67" s="1"/>
    </row>
    <row r="68" spans="1:11" s="85" customFormat="1" hidden="1">
      <c r="A68" s="54"/>
      <c r="B68" s="82"/>
      <c r="C68" s="148">
        <f t="shared" si="8"/>
        <v>0</v>
      </c>
      <c r="D68" s="140">
        <f t="shared" si="0"/>
        <v>0</v>
      </c>
      <c r="E68" s="104">
        <f t="shared" si="2"/>
        <v>0</v>
      </c>
      <c r="F68" s="104">
        <f t="shared" si="3"/>
        <v>0</v>
      </c>
      <c r="G68" s="104">
        <f t="shared" si="4"/>
        <v>0</v>
      </c>
      <c r="H68" s="104">
        <f t="shared" si="5"/>
        <v>0</v>
      </c>
      <c r="I68" s="104">
        <f t="shared" si="6"/>
        <v>0</v>
      </c>
      <c r="J68" s="104">
        <f t="shared" si="7"/>
        <v>0</v>
      </c>
      <c r="K68" s="1"/>
    </row>
    <row r="69" spans="1:11" s="85" customFormat="1" hidden="1">
      <c r="A69" s="54"/>
      <c r="B69" s="82"/>
      <c r="C69" s="148">
        <f t="shared" si="8"/>
        <v>0</v>
      </c>
      <c r="D69" s="140">
        <f t="shared" si="0"/>
        <v>0</v>
      </c>
      <c r="E69" s="104">
        <f t="shared" si="2"/>
        <v>0</v>
      </c>
      <c r="F69" s="104">
        <f t="shared" si="3"/>
        <v>0</v>
      </c>
      <c r="G69" s="104">
        <f t="shared" si="4"/>
        <v>0</v>
      </c>
      <c r="H69" s="104">
        <f t="shared" si="5"/>
        <v>0</v>
      </c>
      <c r="I69" s="104">
        <f t="shared" si="6"/>
        <v>0</v>
      </c>
      <c r="J69" s="104">
        <f t="shared" si="7"/>
        <v>0</v>
      </c>
      <c r="K69" s="1"/>
    </row>
    <row r="70" spans="1:11" s="85" customFormat="1" hidden="1">
      <c r="A70" s="54"/>
      <c r="B70" s="82"/>
      <c r="C70" s="148">
        <f t="shared" ref="C70:C84" si="9">SUM(E70:K70)</f>
        <v>0</v>
      </c>
      <c r="D70" s="140">
        <f t="shared" si="0"/>
        <v>0</v>
      </c>
      <c r="E70" s="104">
        <f t="shared" ref="E70:E84" si="10">IFERROR(VLOOKUP(B70,$B$93:$C$134,2,FALSE),0)</f>
        <v>0</v>
      </c>
      <c r="F70" s="104">
        <f t="shared" ref="F70:F84" si="11">IFERROR(VLOOKUP(B70,$F$93:$G$134,2,FALSE),0)</f>
        <v>0</v>
      </c>
      <c r="G70" s="104">
        <f t="shared" ref="G70:G84" si="12">IFERROR(VLOOKUP(B70,$J$93:$K$134,2,FALSE),0)</f>
        <v>0</v>
      </c>
      <c r="H70" s="104">
        <f t="shared" ref="H70:H84" si="13">IFERROR(VLOOKUP(B70,$N$93:$O$134,2,FALSE),0)</f>
        <v>0</v>
      </c>
      <c r="I70" s="104">
        <f t="shared" ref="I70:I84" si="14">IFERROR(VLOOKUP(B70,$R$93:$S$134,2,FALSE),0)</f>
        <v>0</v>
      </c>
      <c r="J70" s="104">
        <f t="shared" ref="J70:J84" si="15">IFERROR(VLOOKUP(B70,$V$93:$W$134,2,FALSE),0)</f>
        <v>0</v>
      </c>
      <c r="K70" s="1"/>
    </row>
    <row r="71" spans="1:11" s="85" customFormat="1" hidden="1">
      <c r="A71" s="54"/>
      <c r="B71" s="82"/>
      <c r="C71" s="148">
        <f t="shared" si="9"/>
        <v>0</v>
      </c>
      <c r="D71" s="140">
        <f t="shared" ref="D71:D84" si="16">SUM(E71:K71)-MIN(E71:J71)</f>
        <v>0</v>
      </c>
      <c r="E71" s="104">
        <f t="shared" si="10"/>
        <v>0</v>
      </c>
      <c r="F71" s="104">
        <f t="shared" si="11"/>
        <v>0</v>
      </c>
      <c r="G71" s="104">
        <f t="shared" si="12"/>
        <v>0</v>
      </c>
      <c r="H71" s="104">
        <f t="shared" si="13"/>
        <v>0</v>
      </c>
      <c r="I71" s="104">
        <f t="shared" si="14"/>
        <v>0</v>
      </c>
      <c r="J71" s="104">
        <f t="shared" si="15"/>
        <v>0</v>
      </c>
      <c r="K71" s="1"/>
    </row>
    <row r="72" spans="1:11" s="85" customFormat="1" hidden="1">
      <c r="A72" s="54"/>
      <c r="B72" s="82"/>
      <c r="C72" s="148">
        <f t="shared" si="9"/>
        <v>0</v>
      </c>
      <c r="D72" s="140">
        <f t="shared" si="16"/>
        <v>0</v>
      </c>
      <c r="E72" s="104">
        <f t="shared" si="10"/>
        <v>0</v>
      </c>
      <c r="F72" s="104">
        <f t="shared" si="11"/>
        <v>0</v>
      </c>
      <c r="G72" s="104">
        <f t="shared" si="12"/>
        <v>0</v>
      </c>
      <c r="H72" s="104">
        <f t="shared" si="13"/>
        <v>0</v>
      </c>
      <c r="I72" s="104">
        <f t="shared" si="14"/>
        <v>0</v>
      </c>
      <c r="J72" s="104">
        <f t="shared" si="15"/>
        <v>0</v>
      </c>
      <c r="K72" s="1"/>
    </row>
    <row r="73" spans="1:11" s="85" customFormat="1" hidden="1">
      <c r="A73" s="54"/>
      <c r="B73" s="82"/>
      <c r="C73" s="148">
        <f t="shared" si="9"/>
        <v>0</v>
      </c>
      <c r="D73" s="140">
        <f t="shared" si="16"/>
        <v>0</v>
      </c>
      <c r="E73" s="104">
        <f t="shared" si="10"/>
        <v>0</v>
      </c>
      <c r="F73" s="104">
        <f t="shared" si="11"/>
        <v>0</v>
      </c>
      <c r="G73" s="104">
        <f t="shared" si="12"/>
        <v>0</v>
      </c>
      <c r="H73" s="104">
        <f t="shared" si="13"/>
        <v>0</v>
      </c>
      <c r="I73" s="104">
        <f t="shared" si="14"/>
        <v>0</v>
      </c>
      <c r="J73" s="104">
        <f t="shared" si="15"/>
        <v>0</v>
      </c>
      <c r="K73" s="1"/>
    </row>
    <row r="74" spans="1:11" s="85" customFormat="1" hidden="1">
      <c r="A74" s="54"/>
      <c r="B74" s="82"/>
      <c r="C74" s="148">
        <f t="shared" si="9"/>
        <v>0</v>
      </c>
      <c r="D74" s="140">
        <f t="shared" si="16"/>
        <v>0</v>
      </c>
      <c r="E74" s="104">
        <f t="shared" si="10"/>
        <v>0</v>
      </c>
      <c r="F74" s="104">
        <f t="shared" si="11"/>
        <v>0</v>
      </c>
      <c r="G74" s="104">
        <f t="shared" si="12"/>
        <v>0</v>
      </c>
      <c r="H74" s="104">
        <f t="shared" si="13"/>
        <v>0</v>
      </c>
      <c r="I74" s="104">
        <f t="shared" si="14"/>
        <v>0</v>
      </c>
      <c r="J74" s="104">
        <f t="shared" si="15"/>
        <v>0</v>
      </c>
      <c r="K74" s="1"/>
    </row>
    <row r="75" spans="1:11" s="85" customFormat="1" hidden="1">
      <c r="A75" s="54"/>
      <c r="B75" s="82"/>
      <c r="C75" s="148">
        <f t="shared" si="9"/>
        <v>0</v>
      </c>
      <c r="D75" s="140">
        <f t="shared" si="16"/>
        <v>0</v>
      </c>
      <c r="E75" s="104">
        <f t="shared" si="10"/>
        <v>0</v>
      </c>
      <c r="F75" s="104">
        <f t="shared" si="11"/>
        <v>0</v>
      </c>
      <c r="G75" s="104">
        <f t="shared" si="12"/>
        <v>0</v>
      </c>
      <c r="H75" s="104">
        <f t="shared" si="13"/>
        <v>0</v>
      </c>
      <c r="I75" s="104">
        <f t="shared" si="14"/>
        <v>0</v>
      </c>
      <c r="J75" s="104">
        <f t="shared" si="15"/>
        <v>0</v>
      </c>
      <c r="K75" s="1"/>
    </row>
    <row r="76" spans="1:11" s="85" customFormat="1" ht="15" hidden="1">
      <c r="A76" s="54"/>
      <c r="B76" s="83"/>
      <c r="C76" s="148">
        <f t="shared" si="9"/>
        <v>0</v>
      </c>
      <c r="D76" s="140">
        <f t="shared" si="16"/>
        <v>0</v>
      </c>
      <c r="E76" s="104">
        <f t="shared" si="10"/>
        <v>0</v>
      </c>
      <c r="F76" s="104">
        <f t="shared" si="11"/>
        <v>0</v>
      </c>
      <c r="G76" s="104">
        <f t="shared" si="12"/>
        <v>0</v>
      </c>
      <c r="H76" s="104">
        <f t="shared" si="13"/>
        <v>0</v>
      </c>
      <c r="I76" s="104">
        <f t="shared" si="14"/>
        <v>0</v>
      </c>
      <c r="J76" s="104">
        <f t="shared" si="15"/>
        <v>0</v>
      </c>
      <c r="K76" s="1"/>
    </row>
    <row r="77" spans="1:11" s="85" customFormat="1" ht="15" hidden="1">
      <c r="A77" s="54"/>
      <c r="B77" s="83"/>
      <c r="C77" s="148">
        <f t="shared" si="9"/>
        <v>0</v>
      </c>
      <c r="D77" s="140">
        <f t="shared" si="16"/>
        <v>0</v>
      </c>
      <c r="E77" s="104">
        <f t="shared" si="10"/>
        <v>0</v>
      </c>
      <c r="F77" s="104">
        <f t="shared" si="11"/>
        <v>0</v>
      </c>
      <c r="G77" s="104">
        <f t="shared" si="12"/>
        <v>0</v>
      </c>
      <c r="H77" s="104">
        <f t="shared" si="13"/>
        <v>0</v>
      </c>
      <c r="I77" s="104">
        <f t="shared" si="14"/>
        <v>0</v>
      </c>
      <c r="J77" s="104">
        <f t="shared" si="15"/>
        <v>0</v>
      </c>
      <c r="K77" s="1"/>
    </row>
    <row r="78" spans="1:11" s="85" customFormat="1" ht="15" hidden="1">
      <c r="A78" s="54"/>
      <c r="B78" s="83"/>
      <c r="C78" s="148">
        <f t="shared" si="9"/>
        <v>0</v>
      </c>
      <c r="D78" s="140">
        <f t="shared" si="16"/>
        <v>0</v>
      </c>
      <c r="E78" s="104">
        <f t="shared" si="10"/>
        <v>0</v>
      </c>
      <c r="F78" s="104">
        <f t="shared" si="11"/>
        <v>0</v>
      </c>
      <c r="G78" s="104">
        <f t="shared" si="12"/>
        <v>0</v>
      </c>
      <c r="H78" s="104">
        <f t="shared" si="13"/>
        <v>0</v>
      </c>
      <c r="I78" s="104">
        <f t="shared" si="14"/>
        <v>0</v>
      </c>
      <c r="J78" s="104">
        <f t="shared" si="15"/>
        <v>0</v>
      </c>
      <c r="K78" s="1"/>
    </row>
    <row r="79" spans="1:11" s="85" customFormat="1" ht="15" hidden="1">
      <c r="A79" s="54"/>
      <c r="B79" s="83"/>
      <c r="C79" s="148">
        <f t="shared" si="9"/>
        <v>0</v>
      </c>
      <c r="D79" s="140">
        <f t="shared" si="16"/>
        <v>0</v>
      </c>
      <c r="E79" s="104">
        <f t="shared" si="10"/>
        <v>0</v>
      </c>
      <c r="F79" s="104">
        <f t="shared" si="11"/>
        <v>0</v>
      </c>
      <c r="G79" s="104">
        <f t="shared" si="12"/>
        <v>0</v>
      </c>
      <c r="H79" s="104">
        <f t="shared" si="13"/>
        <v>0</v>
      </c>
      <c r="I79" s="104">
        <f t="shared" si="14"/>
        <v>0</v>
      </c>
      <c r="J79" s="104">
        <f t="shared" si="15"/>
        <v>0</v>
      </c>
      <c r="K79" s="1"/>
    </row>
    <row r="80" spans="1:11" s="85" customFormat="1" ht="15" hidden="1">
      <c r="A80" s="54"/>
      <c r="B80" s="83"/>
      <c r="C80" s="148">
        <f t="shared" si="9"/>
        <v>0</v>
      </c>
      <c r="D80" s="140">
        <f t="shared" si="16"/>
        <v>0</v>
      </c>
      <c r="E80" s="104">
        <f t="shared" si="10"/>
        <v>0</v>
      </c>
      <c r="F80" s="104">
        <f t="shared" si="11"/>
        <v>0</v>
      </c>
      <c r="G80" s="104">
        <f t="shared" si="12"/>
        <v>0</v>
      </c>
      <c r="H80" s="104">
        <f t="shared" si="13"/>
        <v>0</v>
      </c>
      <c r="I80" s="104">
        <f t="shared" si="14"/>
        <v>0</v>
      </c>
      <c r="J80" s="104">
        <f t="shared" si="15"/>
        <v>0</v>
      </c>
      <c r="K80" s="1"/>
    </row>
    <row r="81" spans="1:24" s="85" customFormat="1" ht="15" hidden="1">
      <c r="A81" s="54"/>
      <c r="B81" s="83"/>
      <c r="C81" s="148">
        <f t="shared" si="9"/>
        <v>0</v>
      </c>
      <c r="D81" s="140">
        <f t="shared" si="16"/>
        <v>0</v>
      </c>
      <c r="E81" s="104">
        <f t="shared" si="10"/>
        <v>0</v>
      </c>
      <c r="F81" s="104">
        <f t="shared" si="11"/>
        <v>0</v>
      </c>
      <c r="G81" s="104">
        <f t="shared" si="12"/>
        <v>0</v>
      </c>
      <c r="H81" s="104">
        <f t="shared" si="13"/>
        <v>0</v>
      </c>
      <c r="I81" s="104">
        <f t="shared" si="14"/>
        <v>0</v>
      </c>
      <c r="J81" s="104">
        <f t="shared" si="15"/>
        <v>0</v>
      </c>
      <c r="K81" s="1"/>
    </row>
    <row r="82" spans="1:24" s="85" customFormat="1" ht="15" hidden="1">
      <c r="A82" s="54"/>
      <c r="B82" s="83"/>
      <c r="C82" s="148">
        <f t="shared" si="9"/>
        <v>0</v>
      </c>
      <c r="D82" s="140">
        <f t="shared" si="16"/>
        <v>0</v>
      </c>
      <c r="E82" s="104">
        <f t="shared" si="10"/>
        <v>0</v>
      </c>
      <c r="F82" s="104">
        <f t="shared" si="11"/>
        <v>0</v>
      </c>
      <c r="G82" s="104">
        <f t="shared" si="12"/>
        <v>0</v>
      </c>
      <c r="H82" s="104">
        <f t="shared" si="13"/>
        <v>0</v>
      </c>
      <c r="I82" s="104">
        <f t="shared" si="14"/>
        <v>0</v>
      </c>
      <c r="J82" s="104">
        <f t="shared" si="15"/>
        <v>0</v>
      </c>
      <c r="K82" s="1"/>
    </row>
    <row r="83" spans="1:24" s="85" customFormat="1" ht="15" hidden="1">
      <c r="A83" s="54"/>
      <c r="B83" s="83"/>
      <c r="C83" s="148">
        <f t="shared" si="9"/>
        <v>0</v>
      </c>
      <c r="D83" s="140">
        <f t="shared" si="16"/>
        <v>0</v>
      </c>
      <c r="E83" s="104">
        <f t="shared" si="10"/>
        <v>0</v>
      </c>
      <c r="F83" s="104">
        <f t="shared" si="11"/>
        <v>0</v>
      </c>
      <c r="G83" s="104">
        <f t="shared" si="12"/>
        <v>0</v>
      </c>
      <c r="H83" s="104">
        <f t="shared" si="13"/>
        <v>0</v>
      </c>
      <c r="I83" s="104">
        <f t="shared" si="14"/>
        <v>0</v>
      </c>
      <c r="J83" s="104">
        <f t="shared" si="15"/>
        <v>0</v>
      </c>
      <c r="K83" s="1"/>
    </row>
    <row r="84" spans="1:24" s="85" customFormat="1" ht="15" hidden="1">
      <c r="A84" s="49"/>
      <c r="B84" s="83"/>
      <c r="C84" s="148">
        <f t="shared" si="9"/>
        <v>0</v>
      </c>
      <c r="D84" s="140">
        <f t="shared" si="16"/>
        <v>0</v>
      </c>
      <c r="E84" s="104">
        <f t="shared" si="10"/>
        <v>0</v>
      </c>
      <c r="F84" s="104">
        <f t="shared" si="11"/>
        <v>0</v>
      </c>
      <c r="G84" s="104">
        <f t="shared" si="12"/>
        <v>0</v>
      </c>
      <c r="H84" s="104">
        <f t="shared" si="13"/>
        <v>0</v>
      </c>
      <c r="I84" s="104">
        <f t="shared" si="14"/>
        <v>0</v>
      </c>
      <c r="J84" s="104">
        <f t="shared" si="15"/>
        <v>0</v>
      </c>
      <c r="K84" s="1"/>
    </row>
    <row r="85" spans="1:24" s="85" customFormat="1">
      <c r="D85" s="94"/>
      <c r="E85" s="94"/>
      <c r="F85" s="94"/>
      <c r="G85" s="94"/>
      <c r="H85" s="94"/>
      <c r="I85" s="94"/>
      <c r="J85" s="94"/>
      <c r="K85" s="1"/>
      <c r="L85" s="94"/>
      <c r="M85" s="94"/>
      <c r="N85" s="94"/>
    </row>
    <row r="86" spans="1:24" s="85" customFormat="1">
      <c r="D86" s="94"/>
      <c r="E86" s="94"/>
      <c r="F86" s="94"/>
      <c r="G86" s="94"/>
      <c r="H86" s="94"/>
      <c r="I86" s="94"/>
      <c r="J86" s="94"/>
      <c r="K86" s="1"/>
      <c r="L86" s="94"/>
      <c r="M86" s="94"/>
      <c r="N86" s="94"/>
    </row>
    <row r="87" spans="1:24" s="85" customFormat="1">
      <c r="D87" s="94"/>
      <c r="E87" s="94"/>
      <c r="F87" s="94"/>
      <c r="G87" s="94"/>
      <c r="H87" s="94"/>
      <c r="I87" s="94"/>
      <c r="J87" s="94"/>
      <c r="K87" s="94"/>
      <c r="L87" s="94"/>
      <c r="M87" s="94"/>
      <c r="N87" s="94"/>
    </row>
    <row r="88" spans="1:24" s="85" customFormat="1" ht="13.5" thickBot="1">
      <c r="D88" s="94"/>
      <c r="E88" s="94"/>
      <c r="F88" s="94"/>
      <c r="G88" s="94"/>
      <c r="H88" s="94"/>
      <c r="I88" s="94"/>
      <c r="J88" s="94"/>
      <c r="K88" s="94"/>
      <c r="L88" s="94"/>
      <c r="M88" s="94"/>
      <c r="N88" s="94"/>
    </row>
    <row r="89" spans="1:24" s="85" customFormat="1">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s="85" customFormat="1">
      <c r="A90" s="127"/>
      <c r="B90" s="122"/>
      <c r="C90" s="122"/>
      <c r="D90" s="94"/>
      <c r="E90" s="96"/>
      <c r="F90" s="94"/>
      <c r="G90" s="94"/>
      <c r="H90" s="95"/>
      <c r="I90" s="96"/>
      <c r="J90" s="94"/>
      <c r="K90" s="94"/>
      <c r="L90" s="95"/>
      <c r="M90" s="96"/>
      <c r="N90" s="94"/>
      <c r="P90" s="128"/>
      <c r="Q90" s="88"/>
      <c r="T90" s="128"/>
      <c r="U90" s="88"/>
      <c r="X90" s="128"/>
    </row>
    <row r="91" spans="1:24" s="85" customFormat="1">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s="85" customFormat="1">
      <c r="A92" s="127"/>
      <c r="B92" s="90">
        <f>COUNTA(B93:B136)</f>
        <v>0</v>
      </c>
      <c r="C92" s="122"/>
      <c r="D92" s="95"/>
      <c r="E92" s="96"/>
      <c r="F92" s="97">
        <f>COUNTA(F93:F136)</f>
        <v>0</v>
      </c>
      <c r="G92" s="94"/>
      <c r="H92" s="95"/>
      <c r="I92" s="96"/>
      <c r="J92" s="97">
        <f>COUNTA(J93:J136)</f>
        <v>0</v>
      </c>
      <c r="K92" s="94"/>
      <c r="L92" s="95"/>
      <c r="M92" s="96"/>
      <c r="N92" s="97">
        <f>COUNTA(N93:N136)</f>
        <v>0</v>
      </c>
      <c r="O92" s="122"/>
      <c r="P92" s="128"/>
      <c r="Q92" s="127"/>
      <c r="R92" s="90">
        <f>COUNTA(R93:R136)</f>
        <v>0</v>
      </c>
      <c r="S92" s="122"/>
      <c r="T92" s="128"/>
      <c r="U92" s="127"/>
      <c r="V92" s="90">
        <f>COUNTA(V93:V136)</f>
        <v>0</v>
      </c>
      <c r="W92" s="122"/>
      <c r="X92" s="128"/>
    </row>
    <row r="93" spans="1:24" s="85" customFormat="1">
      <c r="A93" s="88">
        <v>1</v>
      </c>
      <c r="C93" s="85" t="e">
        <f>VLOOKUP(B92,'POINTS SCORE'!$B$8:$AK$37,2,FALSE)</f>
        <v>#N/A</v>
      </c>
      <c r="D93" s="94" t="e">
        <f>VLOOKUP(B92,'POINTS SCORE'!$B$37:$AK$78,2,FALSE)</f>
        <v>#N/A</v>
      </c>
      <c r="E93" s="96">
        <v>1</v>
      </c>
      <c r="G93" s="94">
        <v>0</v>
      </c>
      <c r="H93" s="94">
        <v>0</v>
      </c>
      <c r="I93" s="96">
        <v>1</v>
      </c>
      <c r="K93" s="94" t="e">
        <f>VLOOKUP(J92,'POINTS SCORE'!$B$8:$AK$37,2,FALSE)</f>
        <v>#N/A</v>
      </c>
      <c r="L93" s="94" t="e">
        <f>VLOOKUP(J92,'POINTS SCORE'!$B$37:$AK$78,2,FALSE)</f>
        <v>#N/A</v>
      </c>
      <c r="M93" s="96">
        <v>1</v>
      </c>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v>0</v>
      </c>
      <c r="X93" s="89">
        <v>0</v>
      </c>
    </row>
    <row r="94" spans="1:24" s="85" customFormat="1">
      <c r="A94" s="88">
        <v>2</v>
      </c>
      <c r="C94" s="85" t="e">
        <f>VLOOKUP(B92,'POINTS SCORE'!$B$8:$AK$37,3,FALSE)</f>
        <v>#N/A</v>
      </c>
      <c r="D94" s="94" t="e">
        <f>VLOOKUP(B92,'POINTS SCORE'!$B$37:$AK$78,3,FALSE)</f>
        <v>#N/A</v>
      </c>
      <c r="E94" s="96">
        <v>2</v>
      </c>
      <c r="G94" s="94">
        <v>0</v>
      </c>
      <c r="H94" s="94">
        <v>0</v>
      </c>
      <c r="I94" s="96">
        <v>2</v>
      </c>
      <c r="K94" s="94" t="e">
        <f>VLOOKUP(J92,'POINTS SCORE'!$B$8:$AK$37,3,FALSE)</f>
        <v>#N/A</v>
      </c>
      <c r="L94" s="146" t="e">
        <f>VLOOKUP(J92,'POINTS SCORE'!$B$37:$AK$78,3,FALSE)</f>
        <v>#N/A</v>
      </c>
      <c r="M94" s="96">
        <v>2</v>
      </c>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s="85" customFormat="1">
      <c r="A95" s="88">
        <v>3</v>
      </c>
      <c r="C95" s="85" t="e">
        <f>VLOOKUP(B92,'POINTS SCORE'!$B$8:$AK$37,4,FALSE)</f>
        <v>#N/A</v>
      </c>
      <c r="D95" s="94" t="e">
        <f>VLOOKUP(B92,'POINTS SCORE'!$B$37:$AK$78,4,FALSE)</f>
        <v>#N/A</v>
      </c>
      <c r="E95" s="96">
        <v>3</v>
      </c>
      <c r="G95" s="94">
        <v>0</v>
      </c>
      <c r="H95" s="94">
        <v>0</v>
      </c>
      <c r="I95" s="96">
        <v>3</v>
      </c>
      <c r="K95" s="94" t="e">
        <f>VLOOKUP(J92,'POINTS SCORE'!$B$8:$AK$37,4,FALSE)</f>
        <v>#N/A</v>
      </c>
      <c r="L95" s="94" t="e">
        <f>VLOOKUP(J92,'POINTS SCORE'!$B$37:$AK$78,4,FALSE)</f>
        <v>#N/A</v>
      </c>
      <c r="M95" s="96">
        <v>3</v>
      </c>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v>0</v>
      </c>
      <c r="X95" s="89">
        <v>0</v>
      </c>
    </row>
    <row r="96" spans="1:24" s="85" customFormat="1">
      <c r="A96" s="88">
        <v>4</v>
      </c>
      <c r="C96" s="85" t="e">
        <f>VLOOKUP(B92,'POINTS SCORE'!$B$8:$AK$37,5,FALSE)</f>
        <v>#N/A</v>
      </c>
      <c r="D96" s="94" t="e">
        <f>VLOOKUP(B92,'POINTS SCORE'!$B$37:$AK$78,5,FALSE)</f>
        <v>#N/A</v>
      </c>
      <c r="E96" s="96">
        <v>4</v>
      </c>
      <c r="G96" s="94">
        <v>0</v>
      </c>
      <c r="H96" s="94">
        <v>0</v>
      </c>
      <c r="I96" s="96">
        <v>4</v>
      </c>
      <c r="K96" s="94" t="e">
        <f>VLOOKUP(J92,'POINTS SCORE'!$B$8:$AK$37,5,FALSE)</f>
        <v>#N/A</v>
      </c>
      <c r="L96" s="94" t="e">
        <f>VLOOKUP(J92,'POINTS SCORE'!$B$37:$AK$78,5,FALSE)</f>
        <v>#N/A</v>
      </c>
      <c r="M96" s="96">
        <v>4</v>
      </c>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s="85" customFormat="1">
      <c r="A97" s="88">
        <v>5</v>
      </c>
      <c r="C97" s="85" t="e">
        <f>VLOOKUP(B92,'POINTS SCORE'!$B$8:$AK$37,6,FALSE)</f>
        <v>#N/A</v>
      </c>
      <c r="D97" s="94" t="e">
        <f>VLOOKUP(B92,'POINTS SCORE'!$B$37:$AK$78,6,FALSE)</f>
        <v>#N/A</v>
      </c>
      <c r="E97" s="96">
        <v>5</v>
      </c>
      <c r="G97" s="94">
        <v>0</v>
      </c>
      <c r="H97" s="94">
        <v>0</v>
      </c>
      <c r="I97" s="96">
        <v>5</v>
      </c>
      <c r="K97" s="94" t="e">
        <f>VLOOKUP(J92,'POINTS SCORE'!$B$8:$AK$37,6,FALSE)</f>
        <v>#N/A</v>
      </c>
      <c r="L97" s="94" t="e">
        <f>VLOOKUP(J92,'POINTS SCORE'!$B$37:$AK$78,6,FALSE)</f>
        <v>#N/A</v>
      </c>
      <c r="M97" s="96">
        <v>5</v>
      </c>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s="85" customFormat="1">
      <c r="A98" s="88">
        <v>6</v>
      </c>
      <c r="C98" s="85" t="e">
        <f>VLOOKUP(B92,'POINTS SCORE'!$B$8:$AK$37,7,FALSE)</f>
        <v>#N/A</v>
      </c>
      <c r="D98" s="94" t="e">
        <f>VLOOKUP(B92,'POINTS SCORE'!$B$37:$AK$78,7,FALSE)</f>
        <v>#N/A</v>
      </c>
      <c r="E98" s="96">
        <v>6</v>
      </c>
      <c r="G98" s="94" t="e">
        <f>VLOOKUP(F92,'POINTS SCORE'!$B$8:$AK$37,7,FALSE)</f>
        <v>#N/A</v>
      </c>
      <c r="H98" s="94" t="e">
        <f>VLOOKUP(F92,'POINTS SCORE'!$B$37:$AK$78,7,FALSE)</f>
        <v>#N/A</v>
      </c>
      <c r="I98" s="96">
        <v>6</v>
      </c>
      <c r="K98" s="94" t="e">
        <f>VLOOKUP(J92,'POINTS SCORE'!$B$8:$AK$37,7,FALSE)</f>
        <v>#N/A</v>
      </c>
      <c r="L98" s="94" t="e">
        <f>VLOOKUP(J92,'POINTS SCORE'!$B$37:$AK$78,7,FALSE)</f>
        <v>#N/A</v>
      </c>
      <c r="M98" s="96">
        <v>6</v>
      </c>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s="85" customFormat="1">
      <c r="A99" s="88">
        <v>7</v>
      </c>
      <c r="B99" s="99"/>
      <c r="C99" s="85" t="e">
        <f>VLOOKUP(B92,'POINTS SCORE'!$B$8:$AK$37,8,FALSE)</f>
        <v>#N/A</v>
      </c>
      <c r="D99" s="94" t="e">
        <f>VLOOKUP(B92,'POINTS SCORE'!$B$37:$AK$78,8,FALSE)</f>
        <v>#N/A</v>
      </c>
      <c r="E99" s="96">
        <v>7</v>
      </c>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s="85" customFormat="1">
      <c r="A100" s="88">
        <v>8</v>
      </c>
      <c r="B100" s="99"/>
      <c r="C100" s="85" t="e">
        <f>VLOOKUP(B92,'POINTS SCORE'!$B$8:$AK$37,9,FALSE)</f>
        <v>#N/A</v>
      </c>
      <c r="D100" s="94" t="e">
        <f>VLOOKUP(B92,'POINTS SCORE'!$B$37:$AK$78,9,FALSE)</f>
        <v>#N/A</v>
      </c>
      <c r="E100" s="96">
        <v>8</v>
      </c>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s="85" customFormat="1">
      <c r="A101" s="88">
        <v>9</v>
      </c>
      <c r="B101" s="99"/>
      <c r="C101" s="85" t="e">
        <f>VLOOKUP(B92,'POINTS SCORE'!$B$8:$AK$37,10,FALSE)</f>
        <v>#N/A</v>
      </c>
      <c r="D101" s="94" t="e">
        <f>VLOOKUP(B92,'POINTS SCORE'!$B$37:$AK$78,10,FALSE)</f>
        <v>#N/A</v>
      </c>
      <c r="E101" s="96">
        <v>9</v>
      </c>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s="85" customFormat="1">
      <c r="A102" s="88">
        <v>10</v>
      </c>
      <c r="B102" s="99"/>
      <c r="C102" s="85" t="e">
        <f>VLOOKUP(B92,'POINTS SCORE'!$B$8:$AK$37,11,FALSE)</f>
        <v>#N/A</v>
      </c>
      <c r="D102" s="94" t="e">
        <f>VLOOKUP(B92,'POINTS SCORE'!$B$37:$AK$78,11,FALSE)</f>
        <v>#N/A</v>
      </c>
      <c r="E102" s="96">
        <v>10</v>
      </c>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s="85" customFormat="1">
      <c r="A103" s="88">
        <v>11</v>
      </c>
      <c r="B103" s="99"/>
      <c r="C103" s="85" t="e">
        <f>VLOOKUP(B92,'POINTS SCORE'!$B$8:$AK$37,12,FALSE)</f>
        <v>#N/A</v>
      </c>
      <c r="D103" s="94" t="e">
        <f>VLOOKUP(B92,'POINTS SCORE'!$B$37:$AK$78,12,FALSE)</f>
        <v>#N/A</v>
      </c>
      <c r="E103" s="96">
        <v>11</v>
      </c>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s="85" customFormat="1">
      <c r="A104" s="88">
        <v>12</v>
      </c>
      <c r="B104" s="99"/>
      <c r="C104" s="85" t="e">
        <f>VLOOKUP(B92,'POINTS SCORE'!$B$8:$AK$37,13,FALSE)</f>
        <v>#N/A</v>
      </c>
      <c r="D104" s="94" t="e">
        <f>VLOOKUP(B92,'POINTS SCORE'!$B$37:$AK$78,13,FALSE)</f>
        <v>#N/A</v>
      </c>
      <c r="E104" s="96">
        <v>12</v>
      </c>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s="85" customFormat="1">
      <c r="A105" s="88">
        <v>13</v>
      </c>
      <c r="B105" s="99"/>
      <c r="C105" s="85" t="e">
        <f>VLOOKUP(B92,'POINTS SCORE'!$B$8:$AK$37,14,FALSE)</f>
        <v>#N/A</v>
      </c>
      <c r="D105" s="94" t="e">
        <f>VLOOKUP(B92,'POINTS SCORE'!$B$37:$AK$78,14,FALSE)</f>
        <v>#N/A</v>
      </c>
      <c r="E105" s="96">
        <v>13</v>
      </c>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s="85" customFormat="1">
      <c r="A106" s="88">
        <v>14</v>
      </c>
      <c r="B106" s="99"/>
      <c r="C106" s="85" t="e">
        <f>VLOOKUP(B92,'POINTS SCORE'!$B$8:$AK$37,15,FALSE)</f>
        <v>#N/A</v>
      </c>
      <c r="D106" s="94" t="e">
        <f>VLOOKUP(B92,'POINTS SCORE'!$B$37:$AK$78,15,FALSE)</f>
        <v>#N/A</v>
      </c>
      <c r="E106" s="96">
        <v>14</v>
      </c>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s="85" customFormat="1">
      <c r="A107" s="88">
        <v>15</v>
      </c>
      <c r="B107" s="99"/>
      <c r="C107" s="85" t="e">
        <f>VLOOKUP(B92,'POINTS SCORE'!$B$8:$AK$37,16,FALSE)</f>
        <v>#N/A</v>
      </c>
      <c r="D107" s="94" t="e">
        <f>VLOOKUP(B92,'POINTS SCORE'!$B$37:$AK$78,16,FALSE)</f>
        <v>#N/A</v>
      </c>
      <c r="E107" s="96">
        <v>15</v>
      </c>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s="85" customFormat="1">
      <c r="A108" s="88">
        <v>16</v>
      </c>
      <c r="B108" s="99"/>
      <c r="C108" s="85" t="e">
        <f>VLOOKUP(B92,'POINTS SCORE'!$B$8:$AK$37,17,FALSE)</f>
        <v>#N/A</v>
      </c>
      <c r="D108" s="94" t="e">
        <f>VLOOKUP(B92,'POINTS SCORE'!$B$37:$AK$78,17,FALSE)</f>
        <v>#N/A</v>
      </c>
      <c r="E108" s="96">
        <v>16</v>
      </c>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s="85" customFormat="1">
      <c r="A109" s="88">
        <v>17</v>
      </c>
      <c r="B109" s="99"/>
      <c r="C109" s="85" t="e">
        <f>VLOOKUP(B92,'POINTS SCORE'!$B$8:$AK$37,18,FALSE)</f>
        <v>#N/A</v>
      </c>
      <c r="D109" s="94" t="e">
        <f>VLOOKUP(B92,'POINTS SCORE'!$B$37:$AK$78,18,FALSE)</f>
        <v>#N/A</v>
      </c>
      <c r="E109" s="96">
        <v>17</v>
      </c>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s="85" customFormat="1">
      <c r="A110" s="88">
        <v>18</v>
      </c>
      <c r="B110" s="99"/>
      <c r="C110" s="85" t="e">
        <f>VLOOKUP(B92,'POINTS SCORE'!$B$8:$AK$37,19,FALSE)</f>
        <v>#N/A</v>
      </c>
      <c r="D110" s="94" t="e">
        <f>VLOOKUP(B92,'POINTS SCORE'!$B$37:$AK$78,19,FALSE)</f>
        <v>#N/A</v>
      </c>
      <c r="E110" s="96">
        <v>18</v>
      </c>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s="85" customFormat="1">
      <c r="A111" s="88">
        <v>19</v>
      </c>
      <c r="B111" s="99"/>
      <c r="C111" s="85" t="e">
        <f>VLOOKUP(B92,'POINTS SCORE'!$B$8:$AK$37,20,FALSE)</f>
        <v>#N/A</v>
      </c>
      <c r="D111" s="94" t="e">
        <f>VLOOKUP(B92,'POINTS SCORE'!$B$37:$AK$78,20,FALSE)</f>
        <v>#N/A</v>
      </c>
      <c r="E111" s="96">
        <v>19</v>
      </c>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s="85" customFormat="1">
      <c r="A112" s="88">
        <v>20</v>
      </c>
      <c r="B112" s="99"/>
      <c r="C112" s="85" t="e">
        <f>VLOOKUP(B92,'POINTS SCORE'!$B$8:$AK$37,21,FALSE)</f>
        <v>#N/A</v>
      </c>
      <c r="D112" s="94" t="e">
        <f>VLOOKUP(B92,'POINTS SCORE'!$B$37:$AK$78,21,FALSE)</f>
        <v>#N/A</v>
      </c>
      <c r="E112" s="96">
        <v>20</v>
      </c>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s="85" customFormat="1">
      <c r="A113" s="88">
        <v>21</v>
      </c>
      <c r="B113" s="99"/>
      <c r="C113" s="85" t="e">
        <f>VLOOKUP(B92,'POINTS SCORE'!$B$8:$AK$37,22,FALSE)</f>
        <v>#N/A</v>
      </c>
      <c r="D113" s="94" t="e">
        <f>VLOOKUP(B92,'POINTS SCORE'!$B$37:$AK$78,22,FALSE)</f>
        <v>#N/A</v>
      </c>
      <c r="E113" s="96">
        <v>21</v>
      </c>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s="85" customFormat="1">
      <c r="A114" s="88">
        <v>22</v>
      </c>
      <c r="B114" s="99"/>
      <c r="C114" s="85" t="e">
        <f>VLOOKUP(B92,'POINTS SCORE'!$B$8:$AK$37,23,FALSE)</f>
        <v>#N/A</v>
      </c>
      <c r="D114" s="94" t="e">
        <f>VLOOKUP(B92,'POINTS SCORE'!$B$37:$AK$78,23,FALSE)</f>
        <v>#N/A</v>
      </c>
      <c r="E114" s="96">
        <v>22</v>
      </c>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s="85" customFormat="1">
      <c r="A115" s="88">
        <v>23</v>
      </c>
      <c r="B115" s="99"/>
      <c r="C115" s="85" t="e">
        <f>VLOOKUP(B92,'POINTS SCORE'!$B$8:$AK$37,24,FALSE)</f>
        <v>#N/A</v>
      </c>
      <c r="D115" s="94" t="e">
        <f>VLOOKUP(B92,'POINTS SCORE'!$B$37:$AK$78,24,FALSE)</f>
        <v>#N/A</v>
      </c>
      <c r="E115" s="96">
        <v>23</v>
      </c>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s="85" customFormat="1">
      <c r="A116" s="88">
        <v>24</v>
      </c>
      <c r="B116" s="99"/>
      <c r="C116" s="85" t="e">
        <f>VLOOKUP(B92,'POINTS SCORE'!$B$8:$AK$37,25,FALSE)</f>
        <v>#N/A</v>
      </c>
      <c r="D116" s="94" t="e">
        <f>VLOOKUP(B92,'POINTS SCORE'!$B$37:$AK$78,25,FALSE)</f>
        <v>#N/A</v>
      </c>
      <c r="E116" s="96">
        <v>24</v>
      </c>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s="85" customFormat="1">
      <c r="A117" s="88">
        <v>25</v>
      </c>
      <c r="B117" s="99"/>
      <c r="C117" s="85" t="e">
        <f>VLOOKUP(B92,'POINTS SCORE'!$B$8:$AK$37,26,FALSE)</f>
        <v>#N/A</v>
      </c>
      <c r="D117" s="94" t="e">
        <f>VLOOKUP(B92,'POINTS SCORE'!$B$37:$AK$78,26,FALSE)</f>
        <v>#N/A</v>
      </c>
      <c r="E117" s="96">
        <v>25</v>
      </c>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s="85" customFormat="1">
      <c r="A118" s="88">
        <v>26</v>
      </c>
      <c r="B118" s="99"/>
      <c r="C118" s="85" t="e">
        <f>VLOOKUP(B92,'POINTS SCORE'!$B$8:$AK$37,27,FALSE)</f>
        <v>#N/A</v>
      </c>
      <c r="D118" s="94" t="e">
        <f>VLOOKUP(B92,'POINTS SCORE'!$B$37:$AK$78,27,FALSE)</f>
        <v>#N/A</v>
      </c>
      <c r="E118" s="96">
        <v>26</v>
      </c>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s="85" customFormat="1">
      <c r="A119" s="88">
        <v>27</v>
      </c>
      <c r="B119" s="99"/>
      <c r="C119" s="85" t="e">
        <f>VLOOKUP(B92,'POINTS SCORE'!$B$8:$AK$37,28,FALSE)</f>
        <v>#N/A</v>
      </c>
      <c r="D119" s="94" t="e">
        <f>VLOOKUP(B92,'POINTS SCORE'!$B$37:$AK$78,28,FALSE)</f>
        <v>#N/A</v>
      </c>
      <c r="E119" s="96">
        <v>27</v>
      </c>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s="85" customFormat="1">
      <c r="A120" s="88">
        <v>28</v>
      </c>
      <c r="B120" s="99"/>
      <c r="C120" s="85" t="e">
        <f>VLOOKUP(B92,'POINTS SCORE'!$B$8:$AK$37,29,FALSE)</f>
        <v>#N/A</v>
      </c>
      <c r="D120" s="94" t="e">
        <f>VLOOKUP(B92,'POINTS SCORE'!$B$37:$AK$78,29,FALSE)</f>
        <v>#N/A</v>
      </c>
      <c r="E120" s="96">
        <v>28</v>
      </c>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s="85" customFormat="1">
      <c r="A121" s="88">
        <v>29</v>
      </c>
      <c r="B121" s="99"/>
      <c r="C121" s="85" t="e">
        <f>VLOOKUP(B92,'POINTS SCORE'!$B$8:$AK$37,30,FALSE)</f>
        <v>#N/A</v>
      </c>
      <c r="D121" s="94" t="e">
        <f>VLOOKUP(B92,'POINTS SCORE'!$B$37:$AK$78,30,FALSE)</f>
        <v>#N/A</v>
      </c>
      <c r="E121" s="96">
        <v>29</v>
      </c>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s="85" customFormat="1">
      <c r="A122" s="88">
        <v>30</v>
      </c>
      <c r="B122" s="99"/>
      <c r="C122" s="85" t="e">
        <f>VLOOKUP(B92,'POINTS SCORE'!$B$8:$AK$37,31,FALSE)</f>
        <v>#N/A</v>
      </c>
      <c r="D122" s="94" t="e">
        <f>VLOOKUP(B92,'POINTS SCORE'!$B$37:$AK$78,31,FALSE)</f>
        <v>#N/A</v>
      </c>
      <c r="E122" s="96">
        <v>30</v>
      </c>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s="85" customFormat="1">
      <c r="A123" s="88" t="s">
        <v>62</v>
      </c>
      <c r="B123" s="99"/>
      <c r="C123" s="85" t="e">
        <f>VLOOKUP(B92,'POINTS SCORE'!$B$8:$AK$37,34,FALSE)</f>
        <v>#N/A</v>
      </c>
      <c r="D123" s="85" t="e">
        <f>VLOOKUP(B92,'POINTS SCORE'!$B$37:$AK$78,34,FALSE)</f>
        <v>#N/A</v>
      </c>
      <c r="E123" s="96" t="s">
        <v>62</v>
      </c>
      <c r="G123" s="94" t="e">
        <f>VLOOKUP(F92,'POINTS SCORE'!$B$8:$AK$37,34,FALSE)</f>
        <v>#N/A</v>
      </c>
      <c r="H123" s="94" t="e">
        <f>VLOOKUP(F92,'POINTS SCORE'!$B$37:$AK$78,34,FALSE)</f>
        <v>#N/A</v>
      </c>
      <c r="I123" s="96" t="s">
        <v>62</v>
      </c>
      <c r="J123" s="99"/>
      <c r="K123" s="94" t="e">
        <f>VLOOKUP(J92,'POINTS SCORE'!$B$8:$AK$37,34,FALSE)</f>
        <v>#N/A</v>
      </c>
      <c r="L123" s="94" t="e">
        <f>VLOOKUP(J92,'POINTS SCORE'!$B$37:$AK$78,34,FALSE)</f>
        <v>#N/A</v>
      </c>
      <c r="M123" s="96" t="s">
        <v>62</v>
      </c>
      <c r="N123" s="99"/>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W123" s="94" t="e">
        <f>VLOOKUP(V92,'POINTS SCORE'!$B$8:$AK$37,34,FALSE)</f>
        <v>#N/A</v>
      </c>
      <c r="X123" s="94" t="e">
        <f>VLOOKUP(V92,'POINTS SCORE'!$B$37:$AK$78,34,FALSE)</f>
        <v>#N/A</v>
      </c>
    </row>
    <row r="124" spans="1:24" s="85" customFormat="1">
      <c r="A124" s="88" t="s">
        <v>62</v>
      </c>
      <c r="B124" s="99"/>
      <c r="C124" s="85" t="e">
        <f>VLOOKUP(B92,'POINTS SCORE'!$B$8:$AK$37,34,FALSE)</f>
        <v>#N/A</v>
      </c>
      <c r="D124" s="85" t="e">
        <f>VLOOKUP(B92,'POINTS SCORE'!$B$37:$AK$78,34,FALSE)</f>
        <v>#N/A</v>
      </c>
      <c r="E124" s="96" t="s">
        <v>62</v>
      </c>
      <c r="G124" s="94" t="e">
        <f>VLOOKUP(F92,'POINTS SCORE'!$B$8:$AK$37,34,FALSE)</f>
        <v>#N/A</v>
      </c>
      <c r="H124" s="94" t="e">
        <f>VLOOKUP(F92,'POINTS SCORE'!$B$37:$AK$78,34,FALSE)</f>
        <v>#N/A</v>
      </c>
      <c r="I124" s="96" t="s">
        <v>62</v>
      </c>
      <c r="J124" s="99"/>
      <c r="K124" s="94" t="e">
        <f>VLOOKUP(J92,'POINTS SCORE'!$B$8:$AK$37,34,FALSE)</f>
        <v>#N/A</v>
      </c>
      <c r="L124" s="94" t="e">
        <f>VLOOKUP(J92,'POINTS SCORE'!$B$37:$AK$78,34,FALSE)</f>
        <v>#N/A</v>
      </c>
      <c r="M124" s="96" t="s">
        <v>62</v>
      </c>
      <c r="N124" s="99"/>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W124" s="94" t="e">
        <f>VLOOKUP(V92,'POINTS SCORE'!$B$8:$AK$37,34,FALSE)</f>
        <v>#N/A</v>
      </c>
      <c r="X124" s="94" t="e">
        <f>VLOOKUP(V92,'POINTS SCORE'!$B$37:$AK$78,34,FALSE)</f>
        <v>#N/A</v>
      </c>
    </row>
    <row r="125" spans="1:24" s="85" customFormat="1">
      <c r="A125" s="88" t="s">
        <v>62</v>
      </c>
      <c r="B125" s="99"/>
      <c r="C125" s="85" t="e">
        <f>VLOOKUP(B92,'POINTS SCORE'!$B$8:$AK$37,34,FALSE)</f>
        <v>#N/A</v>
      </c>
      <c r="D125" s="85" t="e">
        <f>VLOOKUP(B92,'POINTS SCORE'!$B$37:$AK$78,34,FALSE)</f>
        <v>#N/A</v>
      </c>
      <c r="E125" s="96" t="s">
        <v>62</v>
      </c>
      <c r="G125" s="94" t="e">
        <f>VLOOKUP(F92,'POINTS SCORE'!$B$8:$AK$37,34,FALSE)</f>
        <v>#N/A</v>
      </c>
      <c r="H125" s="94" t="e">
        <f>VLOOKUP(F92,'POINTS SCORE'!$B$37:$AK$78,34,FALSE)</f>
        <v>#N/A</v>
      </c>
      <c r="I125" s="96" t="s">
        <v>62</v>
      </c>
      <c r="J125" s="99"/>
      <c r="K125" s="94" t="e">
        <f>VLOOKUP(J92,'POINTS SCORE'!$B$8:$AK$37,34,FALSE)</f>
        <v>#N/A</v>
      </c>
      <c r="L125" s="94" t="e">
        <f>VLOOKUP(J92,'POINTS SCORE'!$B$37:$AK$78,34,FALSE)</f>
        <v>#N/A</v>
      </c>
      <c r="M125" s="96" t="s">
        <v>62</v>
      </c>
      <c r="N125" s="99"/>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W125" s="94" t="e">
        <f>VLOOKUP(V92,'POINTS SCORE'!$B$8:$AK$37,34,FALSE)</f>
        <v>#N/A</v>
      </c>
      <c r="X125" s="94" t="e">
        <f>VLOOKUP(V92,'POINTS SCORE'!$B$37:$AK$78,34,FALSE)</f>
        <v>#N/A</v>
      </c>
    </row>
    <row r="126" spans="1:24" s="85" customFormat="1">
      <c r="A126" s="88" t="s">
        <v>62</v>
      </c>
      <c r="B126" s="99"/>
      <c r="C126" s="85" t="e">
        <f>VLOOKUP(B92,'POINTS SCORE'!$B$8:$AK$37,34,FALSE)</f>
        <v>#N/A</v>
      </c>
      <c r="D126" s="85" t="e">
        <f>VLOOKUP(B92,'POINTS SCORE'!$B$37:$AK$78,34,FALSE)</f>
        <v>#N/A</v>
      </c>
      <c r="E126" s="96" t="s">
        <v>62</v>
      </c>
      <c r="G126" s="94" t="e">
        <f>VLOOKUP(F92,'POINTS SCORE'!$B$8:$AK$37,34,FALSE)</f>
        <v>#N/A</v>
      </c>
      <c r="H126" s="94" t="e">
        <f>VLOOKUP(F92,'POINTS SCORE'!$B$37:$AK$78,34,FALSE)</f>
        <v>#N/A</v>
      </c>
      <c r="I126" s="96" t="s">
        <v>62</v>
      </c>
      <c r="J126" s="99"/>
      <c r="K126" s="94" t="e">
        <f>VLOOKUP(J92,'POINTS SCORE'!$B$8:$AK$37,34,FALSE)</f>
        <v>#N/A</v>
      </c>
      <c r="L126" s="94" t="e">
        <f>VLOOKUP(J92,'POINTS SCORE'!$B$37:$AK$78,34,FALSE)</f>
        <v>#N/A</v>
      </c>
      <c r="M126" s="96" t="s">
        <v>62</v>
      </c>
      <c r="N126" s="99"/>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W126" s="94" t="e">
        <f>VLOOKUP(V92,'POINTS SCORE'!$B$8:$AK$37,34,FALSE)</f>
        <v>#N/A</v>
      </c>
      <c r="X126" s="94" t="e">
        <f>VLOOKUP(V92,'POINTS SCORE'!$B$37:$AK$78,34,FALSE)</f>
        <v>#N/A</v>
      </c>
    </row>
    <row r="127" spans="1:24" s="85" customFormat="1">
      <c r="A127" s="88" t="s">
        <v>62</v>
      </c>
      <c r="B127" s="99"/>
      <c r="C127" s="85" t="e">
        <f>VLOOKUP(B92,'POINTS SCORE'!$B$8:$AK$37,34,FALSE)</f>
        <v>#N/A</v>
      </c>
      <c r="D127" s="85" t="e">
        <f>VLOOKUP(B92,'POINTS SCORE'!$B$37:$AK$78,34,FALSE)</f>
        <v>#N/A</v>
      </c>
      <c r="E127" s="96" t="s">
        <v>62</v>
      </c>
      <c r="G127" s="94" t="e">
        <f>VLOOKUP(F92,'POINTS SCORE'!$B$8:$AK$37,34,FALSE)</f>
        <v>#N/A</v>
      </c>
      <c r="H127" s="94" t="e">
        <f>VLOOKUP(F92,'POINTS SCORE'!$B$37:$AK$78,34,FALSE)</f>
        <v>#N/A</v>
      </c>
      <c r="I127" s="96" t="s">
        <v>62</v>
      </c>
      <c r="J127" s="99"/>
      <c r="K127" s="94" t="e">
        <f>VLOOKUP(J92,'POINTS SCORE'!$B$8:$AK$37,34,FALSE)</f>
        <v>#N/A</v>
      </c>
      <c r="L127" s="94" t="e">
        <f>VLOOKUP(J92,'POINTS SCORE'!$B$37:$AK$78,34,FALSE)</f>
        <v>#N/A</v>
      </c>
      <c r="M127" s="96" t="s">
        <v>62</v>
      </c>
      <c r="N127" s="99"/>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W127" s="94" t="e">
        <f>VLOOKUP(V92,'POINTS SCORE'!$B$8:$AK$37,34,FALSE)</f>
        <v>#N/A</v>
      </c>
      <c r="X127" s="94" t="e">
        <f>VLOOKUP(V92,'POINTS SCORE'!$B$37:$AK$78,34,FALSE)</f>
        <v>#N/A</v>
      </c>
    </row>
    <row r="128" spans="1:24" s="85" customFormat="1">
      <c r="A128" s="88" t="s">
        <v>62</v>
      </c>
      <c r="B128" s="99"/>
      <c r="C128" s="85" t="e">
        <f>VLOOKUP(B92,'POINTS SCORE'!$B$8:$AK$37,34,FALSE)</f>
        <v>#N/A</v>
      </c>
      <c r="D128" s="85" t="e">
        <f>VLOOKUP(B92,'POINTS SCORE'!$B$37:$AK$78,34,FALSE)</f>
        <v>#N/A</v>
      </c>
      <c r="E128" s="96" t="s">
        <v>62</v>
      </c>
      <c r="G128" s="94" t="e">
        <f>VLOOKUP(F92,'POINTS SCORE'!$B$8:$AK$37,34,FALSE)</f>
        <v>#N/A</v>
      </c>
      <c r="H128" s="94" t="e">
        <f>VLOOKUP(F92,'POINTS SCORE'!$B$37:$AK$78,34,FALSE)</f>
        <v>#N/A</v>
      </c>
      <c r="I128" s="96" t="s">
        <v>62</v>
      </c>
      <c r="J128" s="99"/>
      <c r="K128" s="94" t="e">
        <f>VLOOKUP(J92,'POINTS SCORE'!$B$8:$AK$37,34,FALSE)</f>
        <v>#N/A</v>
      </c>
      <c r="L128" s="94" t="e">
        <f>VLOOKUP(J92,'POINTS SCORE'!$B$37:$AK$78,34,FALSE)</f>
        <v>#N/A</v>
      </c>
      <c r="M128" s="96" t="s">
        <v>62</v>
      </c>
      <c r="N128" s="99"/>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W128" s="94" t="e">
        <f>VLOOKUP(V92,'POINTS SCORE'!$B$8:$AK$37,34,FALSE)</f>
        <v>#N/A</v>
      </c>
      <c r="X128" s="94" t="e">
        <f>VLOOKUP(V92,'POINTS SCORE'!$B$37:$AK$78,34,FALSE)</f>
        <v>#N/A</v>
      </c>
    </row>
    <row r="129" spans="1:24" s="85" customFormat="1">
      <c r="A129" s="88" t="s">
        <v>62</v>
      </c>
      <c r="B129" s="99"/>
      <c r="C129" s="85" t="e">
        <f>VLOOKUP(B92,'POINTS SCORE'!$B$8:$AK$37,34,FALSE)</f>
        <v>#N/A</v>
      </c>
      <c r="D129" s="85" t="e">
        <f>VLOOKUP(B92,'POINTS SCORE'!$B$37:$AK$78,34,FALSE)</f>
        <v>#N/A</v>
      </c>
      <c r="E129" s="96" t="s">
        <v>63</v>
      </c>
      <c r="G129" s="94" t="e">
        <f>VLOOKUP(F92,'POINTS SCORE'!$B$8:$AK$37,34,FALSE)</f>
        <v>#N/A</v>
      </c>
      <c r="H129" s="94" t="e">
        <f>VLOOKUP(F92,'POINTS SCORE'!$B$37:$AK$78,34,FALSE)</f>
        <v>#N/A</v>
      </c>
      <c r="I129" s="96" t="s">
        <v>63</v>
      </c>
      <c r="J129" s="99"/>
      <c r="K129" s="94" t="e">
        <f>VLOOKUP(J92,'POINTS SCORE'!$B$8:$AK$37,34,FALSE)</f>
        <v>#N/A</v>
      </c>
      <c r="L129" s="94" t="e">
        <f>VLOOKUP(J92,'POINTS SCORE'!$B$37:$AK$78,34,FALSE)</f>
        <v>#N/A</v>
      </c>
      <c r="M129" s="96" t="s">
        <v>63</v>
      </c>
      <c r="N129" s="99"/>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W129" s="94" t="e">
        <f>VLOOKUP(V92,'POINTS SCORE'!$B$8:$AK$37,34,FALSE)</f>
        <v>#N/A</v>
      </c>
      <c r="X129" s="94" t="e">
        <f>VLOOKUP(V92,'POINTS SCORE'!$B$37:$AK$78,34,FALSE)</f>
        <v>#N/A</v>
      </c>
    </row>
    <row r="130" spans="1:24" s="85" customFormat="1">
      <c r="A130" s="88" t="s">
        <v>63</v>
      </c>
      <c r="B130" s="99"/>
      <c r="C130" s="85" t="e">
        <f>VLOOKUP(B92,'POINTS SCORE'!$B$8:$AK$37,34,FALSE)</f>
        <v>#N/A</v>
      </c>
      <c r="D130" s="85" t="e">
        <f>VLOOKUP(B92,'POINTS SCORE'!$B$37:$AK$78,34,FALSE)</f>
        <v>#N/A</v>
      </c>
      <c r="E130" s="96" t="s">
        <v>63</v>
      </c>
      <c r="G130" s="94" t="e">
        <f>VLOOKUP(F92,'POINTS SCORE'!$B$8:$AK$37,34,FALSE)</f>
        <v>#N/A</v>
      </c>
      <c r="H130" s="94" t="e">
        <f>VLOOKUP(F92,'POINTS SCORE'!$B$37:$AK$78,34,FALSE)</f>
        <v>#N/A</v>
      </c>
      <c r="I130" s="96" t="s">
        <v>63</v>
      </c>
      <c r="J130" s="99"/>
      <c r="K130" s="94" t="e">
        <f>VLOOKUP(J92,'POINTS SCORE'!$B$8:$AK$37,34,FALSE)</f>
        <v>#N/A</v>
      </c>
      <c r="L130" s="94" t="e">
        <f>VLOOKUP(J92,'POINTS SCORE'!$B$37:$AK$78,34,FALSE)</f>
        <v>#N/A</v>
      </c>
      <c r="M130" s="96" t="s">
        <v>63</v>
      </c>
      <c r="N130" s="99"/>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W130" s="94" t="e">
        <f>VLOOKUP(V92,'POINTS SCORE'!$B$8:$AK$37,34,FALSE)</f>
        <v>#N/A</v>
      </c>
      <c r="X130" s="94" t="e">
        <f>VLOOKUP(V92,'POINTS SCORE'!$B$37:$AK$78,34,FALSE)</f>
        <v>#N/A</v>
      </c>
    </row>
    <row r="131" spans="1:24" s="85" customFormat="1">
      <c r="A131" s="88" t="s">
        <v>63</v>
      </c>
      <c r="B131" s="99"/>
      <c r="C131" s="85" t="e">
        <f>VLOOKUP(B92,'POINTS SCORE'!$B$8:$AK$37,34,FALSE)</f>
        <v>#N/A</v>
      </c>
      <c r="D131" s="85" t="e">
        <f>VLOOKUP(B92,'POINTS SCORE'!$B$37:$AK$78,34,FALSE)</f>
        <v>#N/A</v>
      </c>
      <c r="E131" s="96" t="s">
        <v>63</v>
      </c>
      <c r="G131" s="94" t="e">
        <f>VLOOKUP(F92,'POINTS SCORE'!$B$8:$AK$37,34,FALSE)</f>
        <v>#N/A</v>
      </c>
      <c r="H131" s="94" t="e">
        <f>VLOOKUP(F92,'POINTS SCORE'!$B$37:$AK$78,34,FALSE)</f>
        <v>#N/A</v>
      </c>
      <c r="I131" s="96" t="s">
        <v>63</v>
      </c>
      <c r="J131" s="99"/>
      <c r="K131" s="94" t="e">
        <f>VLOOKUP(J92,'POINTS SCORE'!$B$8:$AK$37,34,FALSE)</f>
        <v>#N/A</v>
      </c>
      <c r="L131" s="94" t="e">
        <f>VLOOKUP(J92,'POINTS SCORE'!$B$37:$AK$78,34,FALSE)</f>
        <v>#N/A</v>
      </c>
      <c r="M131" s="96" t="s">
        <v>63</v>
      </c>
      <c r="N131" s="99"/>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W131" s="94" t="e">
        <f>VLOOKUP(V92,'POINTS SCORE'!$B$8:$AK$37,34,FALSE)</f>
        <v>#N/A</v>
      </c>
      <c r="X131" s="94" t="e">
        <f>VLOOKUP(V92,'POINTS SCORE'!$B$37:$AK$78,34,FALSE)</f>
        <v>#N/A</v>
      </c>
    </row>
    <row r="132" spans="1:24" s="85" customFormat="1">
      <c r="A132" s="88" t="s">
        <v>64</v>
      </c>
      <c r="B132" s="99"/>
      <c r="C132" s="85" t="e">
        <f>VLOOKUP(B92,'POINTS SCORE'!$B$8:$AK$37,36,FALSE)</f>
        <v>#N/A</v>
      </c>
      <c r="D132" s="85" t="e">
        <f>VLOOKUP(B92,'POINTS SCORE'!$B$37:$AK$78,36,FALSE)</f>
        <v>#N/A</v>
      </c>
      <c r="E132" s="96" t="s">
        <v>64</v>
      </c>
      <c r="G132" s="94" t="e">
        <f>VLOOKUP(F92,'POINTS SCORE'!$B$8:$AK$37,36,FALSE)</f>
        <v>#N/A</v>
      </c>
      <c r="H132" s="94" t="e">
        <f>VLOOKUP(F92,'POINTS SCORE'!$B$37:$AK$78,36,FALSE)</f>
        <v>#N/A</v>
      </c>
      <c r="I132" s="96" t="s">
        <v>64</v>
      </c>
      <c r="J132" s="99"/>
      <c r="K132" s="94" t="e">
        <f>VLOOKUP(J92,'POINTS SCORE'!$B$8:$AK$37,36,FALSE)</f>
        <v>#N/A</v>
      </c>
      <c r="L132" s="94" t="e">
        <f>VLOOKUP(J92,'POINTS SCORE'!$B$37:$AK$78,36,FALSE)</f>
        <v>#N/A</v>
      </c>
      <c r="M132" s="96" t="s">
        <v>64</v>
      </c>
      <c r="N132" s="99"/>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W132" s="94" t="e">
        <f>VLOOKUP(V92,'POINTS SCORE'!$B$8:$AK$37,36,FALSE)</f>
        <v>#N/A</v>
      </c>
      <c r="X132" s="94" t="e">
        <f>VLOOKUP(V92,'POINTS SCORE'!$B$37:$AK$78,36,FALSE)</f>
        <v>#N/A</v>
      </c>
    </row>
    <row r="133" spans="1:24" s="85" customFormat="1">
      <c r="A133" s="88" t="s">
        <v>64</v>
      </c>
      <c r="B133" s="99"/>
      <c r="C133" s="85" t="e">
        <f>VLOOKUP(B92,'POINTS SCORE'!$B$8:$AK$37,36,FALSE)</f>
        <v>#N/A</v>
      </c>
      <c r="D133" s="85" t="e">
        <f>VLOOKUP(B92,'POINTS SCORE'!$B$37:$AK$78,36,FALSE)</f>
        <v>#N/A</v>
      </c>
      <c r="E133" s="96" t="s">
        <v>64</v>
      </c>
      <c r="G133" s="94" t="e">
        <f>VLOOKUP(F92,'POINTS SCORE'!$B$8:$AK$37,36,FALSE)</f>
        <v>#N/A</v>
      </c>
      <c r="H133" s="94" t="e">
        <f>VLOOKUP(F92,'POINTS SCORE'!$B$37:$AK$78,36,FALSE)</f>
        <v>#N/A</v>
      </c>
      <c r="I133" s="96" t="s">
        <v>64</v>
      </c>
      <c r="J133" s="99"/>
      <c r="K133" s="94" t="e">
        <f>VLOOKUP(J92,'POINTS SCORE'!$B$8:$AK$37,36,FALSE)</f>
        <v>#N/A</v>
      </c>
      <c r="L133" s="94" t="e">
        <f>VLOOKUP(J92,'POINTS SCORE'!$B$37:$AK$78,36,FALSE)</f>
        <v>#N/A</v>
      </c>
      <c r="M133" s="96" t="s">
        <v>64</v>
      </c>
      <c r="N133" s="99"/>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W133" s="94" t="e">
        <f>VLOOKUP(V92,'POINTS SCORE'!$B$8:$AK$37,36,FALSE)</f>
        <v>#N/A</v>
      </c>
      <c r="X133" s="94" t="e">
        <f>VLOOKUP(V92,'POINTS SCORE'!$B$37:$AK$78,36,FALSE)</f>
        <v>#N/A</v>
      </c>
    </row>
    <row r="134" spans="1:24" s="85" customFormat="1">
      <c r="A134" s="88" t="s">
        <v>64</v>
      </c>
      <c r="B134" s="99"/>
      <c r="C134" s="85" t="e">
        <f>VLOOKUP(B92,'POINTS SCORE'!$B$8:$AK$37,36,FALSE)</f>
        <v>#N/A</v>
      </c>
      <c r="D134" s="85" t="e">
        <f>VLOOKUP(B92,'POINTS SCORE'!$B$37:$AK$78,36,FALSE)</f>
        <v>#N/A</v>
      </c>
      <c r="E134" s="96" t="s">
        <v>64</v>
      </c>
      <c r="G134" s="94" t="e">
        <f>VLOOKUP(F92,'POINTS SCORE'!$B$8:$AK$37,36,FALSE)</f>
        <v>#N/A</v>
      </c>
      <c r="H134" s="94" t="e">
        <f>VLOOKUP(F92,'POINTS SCORE'!$B$37:$AK$78,36,FALSE)</f>
        <v>#N/A</v>
      </c>
      <c r="I134" s="96" t="s">
        <v>64</v>
      </c>
      <c r="J134" s="99"/>
      <c r="K134" s="94" t="e">
        <f>VLOOKUP(J92,'POINTS SCORE'!$B$8:$AK$37,36,FALSE)</f>
        <v>#N/A</v>
      </c>
      <c r="L134" s="94" t="e">
        <f>VLOOKUP(J92,'POINTS SCORE'!$B$37:$AK$78,36,FALSE)</f>
        <v>#N/A</v>
      </c>
      <c r="M134" s="96" t="s">
        <v>64</v>
      </c>
      <c r="N134" s="99"/>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W134" s="94" t="e">
        <f>VLOOKUP(V92,'POINTS SCORE'!$B$8:$AK$37,36,FALSE)</f>
        <v>#N/A</v>
      </c>
      <c r="X134" s="94" t="e">
        <f>VLOOKUP(V92,'POINTS SCORE'!$B$37:$AK$78,36,FALSE)</f>
        <v>#N/A</v>
      </c>
    </row>
    <row r="135" spans="1:24" s="85" customFormat="1">
      <c r="A135" s="88"/>
      <c r="D135" s="94"/>
      <c r="E135" s="96"/>
      <c r="F135" s="94"/>
      <c r="G135" s="94"/>
      <c r="H135" s="95"/>
      <c r="I135" s="96"/>
      <c r="J135" s="94"/>
      <c r="K135" s="94"/>
      <c r="L135" s="95"/>
      <c r="M135" s="96"/>
      <c r="N135" s="94"/>
      <c r="P135" s="89"/>
      <c r="Q135" s="88"/>
      <c r="T135" s="89"/>
      <c r="U135" s="88"/>
      <c r="X135" s="89"/>
    </row>
    <row r="136" spans="1:24" s="85" customFormat="1"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5" customWidth="1"/>
    <col min="2" max="2" width="22.5703125" style="85" customWidth="1"/>
    <col min="3" max="3" width="19.42578125" style="85" bestFit="1" customWidth="1"/>
    <col min="4" max="4" width="24.85546875" style="94" bestFit="1" customWidth="1"/>
    <col min="5" max="7" width="14.5703125" style="94" customWidth="1"/>
    <col min="8" max="8" width="18.85546875" style="94" bestFit="1" customWidth="1"/>
    <col min="9" max="9" width="14.5703125" style="94" customWidth="1"/>
    <col min="10" max="10" width="18.5703125" style="94" customWidth="1"/>
    <col min="11" max="11" width="14.5703125" style="94" customWidth="1"/>
    <col min="12" max="12" width="19.85546875" style="94" customWidth="1"/>
    <col min="13" max="13" width="20.140625" style="94" customWidth="1"/>
    <col min="14" max="14" width="18.5703125" style="94" customWidth="1"/>
    <col min="15" max="15" width="16" style="85" bestFit="1" customWidth="1"/>
    <col min="16" max="16" width="18.85546875" style="85" bestFit="1" customWidth="1"/>
    <col min="17" max="17" width="12.5703125" style="85" customWidth="1"/>
    <col min="18" max="18" width="17.140625" style="85" customWidth="1"/>
    <col min="19" max="19" width="12.5703125" style="85" customWidth="1"/>
    <col min="20" max="20" width="18.85546875" style="85" bestFit="1" customWidth="1"/>
    <col min="21" max="21" width="12.5703125" style="85" customWidth="1"/>
    <col min="22" max="22" width="18.140625" style="85" customWidth="1"/>
    <col min="23" max="23" width="12.5703125" style="85" customWidth="1"/>
    <col min="24" max="24" width="18.85546875" style="85" bestFit="1" customWidth="1"/>
    <col min="25" max="25" width="12.5703125" style="85" customWidth="1"/>
    <col min="26" max="26" width="17.140625" style="85" customWidth="1"/>
    <col min="27" max="27" width="12.5703125" style="85" customWidth="1"/>
    <col min="28" max="28" width="18.85546875" style="85" bestFit="1" customWidth="1"/>
    <col min="29" max="39" width="12.5703125" style="85" customWidth="1"/>
    <col min="40" max="16384" width="8.85546875" style="85"/>
  </cols>
  <sheetData>
    <row r="1" spans="1:36" ht="15" customHeight="1"/>
    <row r="2" spans="1:36" s="90" customFormat="1" ht="15" customHeight="1">
      <c r="A2" s="177" t="s">
        <v>6</v>
      </c>
      <c r="B2" s="207" t="s">
        <v>211</v>
      </c>
      <c r="C2" s="207"/>
      <c r="D2" s="215"/>
      <c r="E2" s="215"/>
      <c r="F2" s="97"/>
      <c r="G2" s="97"/>
      <c r="H2" s="97"/>
      <c r="I2" s="97"/>
      <c r="J2" s="97"/>
      <c r="K2" s="97"/>
      <c r="L2" s="97"/>
      <c r="M2" s="97"/>
      <c r="N2" s="97"/>
    </row>
    <row r="3" spans="1:36" ht="15" customHeight="1"/>
    <row r="4" spans="1:36" ht="15" customHeight="1">
      <c r="A4" s="8"/>
      <c r="C4" s="122"/>
    </row>
    <row r="5" spans="1:36" s="90" customFormat="1" ht="15" customHeight="1">
      <c r="A5" s="93" t="s">
        <v>9</v>
      </c>
      <c r="B5" s="93" t="s">
        <v>8</v>
      </c>
      <c r="C5" s="93" t="s">
        <v>5</v>
      </c>
      <c r="D5" s="93" t="s">
        <v>10</v>
      </c>
      <c r="E5" s="135" t="s">
        <v>65</v>
      </c>
      <c r="F5" s="136" t="s">
        <v>66</v>
      </c>
      <c r="G5" s="137" t="s">
        <v>45</v>
      </c>
      <c r="H5" s="142" t="s">
        <v>67</v>
      </c>
      <c r="I5" s="139" t="s">
        <v>68</v>
      </c>
      <c r="J5" s="179" t="s">
        <v>185</v>
      </c>
      <c r="K5" s="94"/>
    </row>
    <row r="6" spans="1:36" s="90" customFormat="1" ht="15" customHeight="1">
      <c r="A6" s="54"/>
      <c r="B6" s="145"/>
      <c r="C6" s="148">
        <f t="shared" ref="C6:C37" si="0">SUM(E6:K6)</f>
        <v>0</v>
      </c>
      <c r="D6" s="140">
        <f>SUM(E6:K6)-MIN(E6:H6)</f>
        <v>0</v>
      </c>
      <c r="E6" s="104">
        <f t="shared" ref="E6:E37" si="1">IFERROR(VLOOKUP(B6,$B$93:$C$134,2,FALSE),0)</f>
        <v>0</v>
      </c>
      <c r="F6" s="104">
        <f t="shared" ref="F6:F37" si="2">IFERROR(VLOOKUP(B6,$F$93:$G$134,2,FALSE),0)</f>
        <v>0</v>
      </c>
      <c r="G6" s="104">
        <f t="shared" ref="G6:G37" si="3">IFERROR(VLOOKUP(B6,$J$93:$K$134,2,FALSE),0)</f>
        <v>0</v>
      </c>
      <c r="H6" s="104">
        <f t="shared" ref="H6:H37" si="4">IFERROR(VLOOKUP(B6,$N$93:$O$134,2,FALSE),0)</f>
        <v>0</v>
      </c>
      <c r="I6" s="104">
        <f t="shared" ref="I6:I37" si="5">IFERROR(VLOOKUP(B6,$R$93:$S$134,2,FALSE),0)</f>
        <v>0</v>
      </c>
      <c r="J6" s="180">
        <f t="shared" ref="J6:J37" si="6">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ht="15" customHeight="1">
      <c r="A7" s="54"/>
      <c r="B7" s="145"/>
      <c r="C7" s="148">
        <f t="shared" si="0"/>
        <v>0</v>
      </c>
      <c r="D7" s="140">
        <f t="shared" ref="D7:D70" si="7">SUM(E7:K7)-MIN(E7:G7)</f>
        <v>0</v>
      </c>
      <c r="E7" s="104">
        <f t="shared" si="1"/>
        <v>0</v>
      </c>
      <c r="F7" s="104">
        <f t="shared" si="2"/>
        <v>0</v>
      </c>
      <c r="G7" s="104">
        <f t="shared" si="3"/>
        <v>0</v>
      </c>
      <c r="H7" s="104">
        <f t="shared" si="4"/>
        <v>0</v>
      </c>
      <c r="I7" s="104">
        <f t="shared" si="5"/>
        <v>0</v>
      </c>
      <c r="J7" s="180">
        <f t="shared" si="6"/>
        <v>0</v>
      </c>
      <c r="L7" s="85"/>
      <c r="M7" s="85"/>
      <c r="N7" s="85"/>
    </row>
    <row r="8" spans="1:36" ht="15" customHeight="1">
      <c r="A8" s="54"/>
      <c r="B8" s="145"/>
      <c r="C8" s="148">
        <f t="shared" si="0"/>
        <v>0</v>
      </c>
      <c r="D8" s="140">
        <f t="shared" si="7"/>
        <v>0</v>
      </c>
      <c r="E8" s="104">
        <f t="shared" si="1"/>
        <v>0</v>
      </c>
      <c r="F8" s="104">
        <f t="shared" si="2"/>
        <v>0</v>
      </c>
      <c r="G8" s="104">
        <f t="shared" si="3"/>
        <v>0</v>
      </c>
      <c r="H8" s="104">
        <f t="shared" si="4"/>
        <v>0</v>
      </c>
      <c r="I8" s="104">
        <f t="shared" si="5"/>
        <v>0</v>
      </c>
      <c r="J8" s="180">
        <f t="shared" si="6"/>
        <v>0</v>
      </c>
      <c r="L8" s="85"/>
      <c r="M8" s="85"/>
      <c r="N8" s="85"/>
    </row>
    <row r="9" spans="1:36" s="90" customFormat="1" ht="15" customHeight="1">
      <c r="A9" s="54"/>
      <c r="B9" s="145"/>
      <c r="C9" s="148">
        <f t="shared" si="0"/>
        <v>0</v>
      </c>
      <c r="D9" s="140">
        <f t="shared" si="7"/>
        <v>0</v>
      </c>
      <c r="E9" s="104">
        <f t="shared" si="1"/>
        <v>0</v>
      </c>
      <c r="F9" s="104">
        <f t="shared" si="2"/>
        <v>0</v>
      </c>
      <c r="G9" s="104">
        <f t="shared" si="3"/>
        <v>0</v>
      </c>
      <c r="H9" s="104">
        <f t="shared" si="4"/>
        <v>0</v>
      </c>
      <c r="I9" s="104">
        <f t="shared" si="5"/>
        <v>0</v>
      </c>
      <c r="J9" s="180">
        <f t="shared" si="6"/>
        <v>0</v>
      </c>
      <c r="K9" s="94"/>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ht="15" customHeight="1">
      <c r="A10" s="54"/>
      <c r="B10" s="145"/>
      <c r="C10" s="148">
        <f t="shared" si="0"/>
        <v>0</v>
      </c>
      <c r="D10" s="140">
        <f t="shared" si="7"/>
        <v>0</v>
      </c>
      <c r="E10" s="104">
        <f t="shared" si="1"/>
        <v>0</v>
      </c>
      <c r="F10" s="104">
        <f t="shared" si="2"/>
        <v>0</v>
      </c>
      <c r="G10" s="104">
        <f t="shared" si="3"/>
        <v>0</v>
      </c>
      <c r="H10" s="104">
        <f t="shared" si="4"/>
        <v>0</v>
      </c>
      <c r="I10" s="104">
        <f t="shared" si="5"/>
        <v>0</v>
      </c>
      <c r="J10" s="180">
        <f t="shared" si="6"/>
        <v>0</v>
      </c>
      <c r="L10" s="85"/>
      <c r="M10" s="85"/>
      <c r="N10" s="85"/>
    </row>
    <row r="11" spans="1:36" ht="15" hidden="1" customHeight="1">
      <c r="A11" s="54"/>
      <c r="B11" s="82"/>
      <c r="C11" s="148">
        <f t="shared" si="0"/>
        <v>0</v>
      </c>
      <c r="D11" s="140">
        <f t="shared" si="7"/>
        <v>0</v>
      </c>
      <c r="E11" s="104">
        <f t="shared" si="1"/>
        <v>0</v>
      </c>
      <c r="F11" s="104">
        <f t="shared" si="2"/>
        <v>0</v>
      </c>
      <c r="G11" s="104">
        <f t="shared" si="3"/>
        <v>0</v>
      </c>
      <c r="H11" s="104">
        <f t="shared" si="4"/>
        <v>0</v>
      </c>
      <c r="I11" s="104">
        <f t="shared" si="5"/>
        <v>0</v>
      </c>
      <c r="J11" s="170">
        <f t="shared" si="6"/>
        <v>0</v>
      </c>
      <c r="L11" s="85"/>
      <c r="M11" s="85"/>
      <c r="N11" s="85"/>
    </row>
    <row r="12" spans="1:36" ht="15" hidden="1" customHeight="1">
      <c r="A12" s="54"/>
      <c r="B12" s="82"/>
      <c r="C12" s="148">
        <f t="shared" si="0"/>
        <v>0</v>
      </c>
      <c r="D12" s="140">
        <f t="shared" si="7"/>
        <v>0</v>
      </c>
      <c r="E12" s="104">
        <f t="shared" si="1"/>
        <v>0</v>
      </c>
      <c r="F12" s="104">
        <f t="shared" si="2"/>
        <v>0</v>
      </c>
      <c r="G12" s="104">
        <f t="shared" si="3"/>
        <v>0</v>
      </c>
      <c r="H12" s="104">
        <f t="shared" si="4"/>
        <v>0</v>
      </c>
      <c r="I12" s="104">
        <f t="shared" si="5"/>
        <v>0</v>
      </c>
      <c r="J12" s="170">
        <f t="shared" si="6"/>
        <v>0</v>
      </c>
      <c r="L12" s="85"/>
      <c r="M12" s="85"/>
      <c r="N12" s="85"/>
    </row>
    <row r="13" spans="1:36" ht="15" hidden="1" customHeight="1">
      <c r="A13" s="54"/>
      <c r="B13" s="82"/>
      <c r="C13" s="148">
        <f t="shared" si="0"/>
        <v>0</v>
      </c>
      <c r="D13" s="140">
        <f t="shared" si="7"/>
        <v>0</v>
      </c>
      <c r="E13" s="104">
        <f t="shared" si="1"/>
        <v>0</v>
      </c>
      <c r="F13" s="104">
        <f t="shared" si="2"/>
        <v>0</v>
      </c>
      <c r="G13" s="104">
        <f t="shared" si="3"/>
        <v>0</v>
      </c>
      <c r="H13" s="104">
        <f t="shared" si="4"/>
        <v>0</v>
      </c>
      <c r="I13" s="104">
        <f t="shared" si="5"/>
        <v>0</v>
      </c>
      <c r="J13" s="170">
        <f t="shared" si="6"/>
        <v>0</v>
      </c>
      <c r="L13" s="85"/>
      <c r="M13" s="85"/>
      <c r="N13" s="85"/>
    </row>
    <row r="14" spans="1:36" ht="15" hidden="1" customHeight="1">
      <c r="A14" s="54"/>
      <c r="B14" s="82"/>
      <c r="C14" s="148">
        <f t="shared" si="0"/>
        <v>0</v>
      </c>
      <c r="D14" s="140">
        <f t="shared" si="7"/>
        <v>0</v>
      </c>
      <c r="E14" s="104">
        <f t="shared" si="1"/>
        <v>0</v>
      </c>
      <c r="F14" s="104">
        <f t="shared" si="2"/>
        <v>0</v>
      </c>
      <c r="G14" s="104">
        <f t="shared" si="3"/>
        <v>0</v>
      </c>
      <c r="H14" s="104">
        <f t="shared" si="4"/>
        <v>0</v>
      </c>
      <c r="I14" s="104">
        <f t="shared" si="5"/>
        <v>0</v>
      </c>
      <c r="J14" s="170">
        <f t="shared" si="6"/>
        <v>0</v>
      </c>
      <c r="L14" s="85"/>
      <c r="M14" s="85"/>
      <c r="N14" s="85"/>
      <c r="Z14" s="90"/>
      <c r="AA14" s="90"/>
      <c r="AB14" s="90"/>
      <c r="AC14" s="90"/>
      <c r="AD14" s="90"/>
      <c r="AE14" s="90"/>
      <c r="AF14" s="90"/>
      <c r="AG14" s="90"/>
      <c r="AH14" s="90"/>
      <c r="AI14" s="90"/>
      <c r="AJ14" s="90"/>
    </row>
    <row r="15" spans="1:36" ht="15" hidden="1" customHeight="1">
      <c r="A15" s="54"/>
      <c r="B15" s="82"/>
      <c r="C15" s="148">
        <f t="shared" si="0"/>
        <v>0</v>
      </c>
      <c r="D15" s="140">
        <f t="shared" si="7"/>
        <v>0</v>
      </c>
      <c r="E15" s="104">
        <f t="shared" si="1"/>
        <v>0</v>
      </c>
      <c r="F15" s="104">
        <f t="shared" si="2"/>
        <v>0</v>
      </c>
      <c r="G15" s="104">
        <f t="shared" si="3"/>
        <v>0</v>
      </c>
      <c r="H15" s="104">
        <f t="shared" si="4"/>
        <v>0</v>
      </c>
      <c r="I15" s="104">
        <f t="shared" si="5"/>
        <v>0</v>
      </c>
      <c r="J15" s="170">
        <f t="shared" si="6"/>
        <v>0</v>
      </c>
      <c r="L15" s="85"/>
      <c r="M15" s="85"/>
      <c r="N15" s="85"/>
    </row>
    <row r="16" spans="1:36" ht="15" hidden="1" customHeight="1">
      <c r="A16" s="54"/>
      <c r="B16" s="82"/>
      <c r="C16" s="148">
        <f t="shared" si="0"/>
        <v>0</v>
      </c>
      <c r="D16" s="140">
        <f t="shared" si="7"/>
        <v>0</v>
      </c>
      <c r="E16" s="104">
        <f t="shared" si="1"/>
        <v>0</v>
      </c>
      <c r="F16" s="104">
        <f t="shared" si="2"/>
        <v>0</v>
      </c>
      <c r="G16" s="104">
        <f t="shared" si="3"/>
        <v>0</v>
      </c>
      <c r="H16" s="104">
        <f t="shared" si="4"/>
        <v>0</v>
      </c>
      <c r="I16" s="104">
        <f t="shared" si="5"/>
        <v>0</v>
      </c>
      <c r="J16" s="170">
        <f t="shared" si="6"/>
        <v>0</v>
      </c>
      <c r="L16" s="85"/>
      <c r="M16" s="85"/>
      <c r="N16" s="85"/>
    </row>
    <row r="17" spans="1:36" ht="15" hidden="1" customHeight="1">
      <c r="A17" s="79"/>
      <c r="B17" s="82"/>
      <c r="C17" s="148">
        <f t="shared" si="0"/>
        <v>0</v>
      </c>
      <c r="D17" s="140">
        <f t="shared" si="7"/>
        <v>0</v>
      </c>
      <c r="E17" s="104">
        <f t="shared" si="1"/>
        <v>0</v>
      </c>
      <c r="F17" s="104">
        <f t="shared" si="2"/>
        <v>0</v>
      </c>
      <c r="G17" s="104">
        <f t="shared" si="3"/>
        <v>0</v>
      </c>
      <c r="H17" s="104">
        <f t="shared" si="4"/>
        <v>0</v>
      </c>
      <c r="I17" s="104">
        <f t="shared" si="5"/>
        <v>0</v>
      </c>
      <c r="J17" s="170">
        <f t="shared" si="6"/>
        <v>0</v>
      </c>
      <c r="L17" s="85"/>
      <c r="M17" s="85"/>
      <c r="N17" s="85"/>
    </row>
    <row r="18" spans="1:36" ht="15" hidden="1" customHeight="1">
      <c r="A18" s="49"/>
      <c r="B18" s="82"/>
      <c r="C18" s="148">
        <f t="shared" si="0"/>
        <v>0</v>
      </c>
      <c r="D18" s="140">
        <f t="shared" si="7"/>
        <v>0</v>
      </c>
      <c r="E18" s="104">
        <f t="shared" si="1"/>
        <v>0</v>
      </c>
      <c r="F18" s="104">
        <f t="shared" si="2"/>
        <v>0</v>
      </c>
      <c r="G18" s="104">
        <f t="shared" si="3"/>
        <v>0</v>
      </c>
      <c r="H18" s="104">
        <f t="shared" si="4"/>
        <v>0</v>
      </c>
      <c r="I18" s="104">
        <f t="shared" si="5"/>
        <v>0</v>
      </c>
      <c r="J18" s="170">
        <f t="shared" si="6"/>
        <v>0</v>
      </c>
      <c r="L18" s="85"/>
      <c r="M18" s="85"/>
      <c r="N18" s="85"/>
    </row>
    <row r="19" spans="1:36" ht="15" hidden="1" customHeight="1">
      <c r="A19" s="49"/>
      <c r="B19" s="82"/>
      <c r="C19" s="148">
        <f t="shared" si="0"/>
        <v>0</v>
      </c>
      <c r="D19" s="140">
        <f t="shared" si="7"/>
        <v>0</v>
      </c>
      <c r="E19" s="104">
        <f t="shared" si="1"/>
        <v>0</v>
      </c>
      <c r="F19" s="104">
        <f t="shared" si="2"/>
        <v>0</v>
      </c>
      <c r="G19" s="104">
        <f t="shared" si="3"/>
        <v>0</v>
      </c>
      <c r="H19" s="104">
        <f t="shared" si="4"/>
        <v>0</v>
      </c>
      <c r="I19" s="104">
        <f t="shared" si="5"/>
        <v>0</v>
      </c>
      <c r="J19" s="170">
        <f t="shared" si="6"/>
        <v>0</v>
      </c>
      <c r="L19" s="85"/>
      <c r="M19" s="85"/>
      <c r="N19" s="85"/>
    </row>
    <row r="20" spans="1:36" s="90" customFormat="1" ht="15" hidden="1" customHeight="1">
      <c r="A20" s="49"/>
      <c r="B20" s="82"/>
      <c r="C20" s="148">
        <f t="shared" si="0"/>
        <v>0</v>
      </c>
      <c r="D20" s="140">
        <f t="shared" si="7"/>
        <v>0</v>
      </c>
      <c r="E20" s="104">
        <f t="shared" si="1"/>
        <v>0</v>
      </c>
      <c r="F20" s="104">
        <f t="shared" si="2"/>
        <v>0</v>
      </c>
      <c r="G20" s="104">
        <f t="shared" si="3"/>
        <v>0</v>
      </c>
      <c r="H20" s="104">
        <f t="shared" si="4"/>
        <v>0</v>
      </c>
      <c r="I20" s="104">
        <f t="shared" si="5"/>
        <v>0</v>
      </c>
      <c r="J20" s="170">
        <f t="shared" si="6"/>
        <v>0</v>
      </c>
      <c r="K20" s="94"/>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ht="15" hidden="1" customHeight="1">
      <c r="A21" s="49"/>
      <c r="B21" s="82"/>
      <c r="C21" s="148">
        <f t="shared" si="0"/>
        <v>0</v>
      </c>
      <c r="D21" s="140">
        <f t="shared" si="7"/>
        <v>0</v>
      </c>
      <c r="E21" s="104">
        <f t="shared" si="1"/>
        <v>0</v>
      </c>
      <c r="F21" s="104">
        <f t="shared" si="2"/>
        <v>0</v>
      </c>
      <c r="G21" s="104">
        <f t="shared" si="3"/>
        <v>0</v>
      </c>
      <c r="H21" s="104">
        <f t="shared" si="4"/>
        <v>0</v>
      </c>
      <c r="I21" s="104">
        <f t="shared" si="5"/>
        <v>0</v>
      </c>
      <c r="J21" s="170">
        <f t="shared" si="6"/>
        <v>0</v>
      </c>
      <c r="L21" s="85"/>
      <c r="M21" s="85"/>
      <c r="N21" s="85"/>
    </row>
    <row r="22" spans="1:36" ht="15" hidden="1" customHeight="1">
      <c r="A22" s="49"/>
      <c r="B22" s="82"/>
      <c r="C22" s="148">
        <f t="shared" si="0"/>
        <v>0</v>
      </c>
      <c r="D22" s="140">
        <f t="shared" si="7"/>
        <v>0</v>
      </c>
      <c r="E22" s="104">
        <f t="shared" si="1"/>
        <v>0</v>
      </c>
      <c r="F22" s="104">
        <f t="shared" si="2"/>
        <v>0</v>
      </c>
      <c r="G22" s="104">
        <f t="shared" si="3"/>
        <v>0</v>
      </c>
      <c r="H22" s="104">
        <f t="shared" si="4"/>
        <v>0</v>
      </c>
      <c r="I22" s="104">
        <f t="shared" si="5"/>
        <v>0</v>
      </c>
      <c r="J22" s="170">
        <f t="shared" si="6"/>
        <v>0</v>
      </c>
      <c r="L22" s="85"/>
      <c r="M22" s="85"/>
      <c r="N22" s="85"/>
    </row>
    <row r="23" spans="1:36" ht="15" hidden="1" customHeight="1">
      <c r="A23" s="49"/>
      <c r="B23" s="82"/>
      <c r="C23" s="148">
        <f t="shared" si="0"/>
        <v>0</v>
      </c>
      <c r="D23" s="140">
        <f t="shared" si="7"/>
        <v>0</v>
      </c>
      <c r="E23" s="104">
        <f t="shared" si="1"/>
        <v>0</v>
      </c>
      <c r="F23" s="104">
        <f t="shared" si="2"/>
        <v>0</v>
      </c>
      <c r="G23" s="104">
        <f t="shared" si="3"/>
        <v>0</v>
      </c>
      <c r="H23" s="104">
        <f t="shared" si="4"/>
        <v>0</v>
      </c>
      <c r="I23" s="104">
        <f t="shared" si="5"/>
        <v>0</v>
      </c>
      <c r="J23" s="170">
        <f t="shared" si="6"/>
        <v>0</v>
      </c>
      <c r="L23" s="85"/>
      <c r="M23" s="85"/>
      <c r="N23" s="85"/>
    </row>
    <row r="24" spans="1:36" ht="15" hidden="1" customHeight="1">
      <c r="A24" s="49"/>
      <c r="B24" s="82"/>
      <c r="C24" s="148">
        <f t="shared" si="0"/>
        <v>0</v>
      </c>
      <c r="D24" s="140">
        <f t="shared" si="7"/>
        <v>0</v>
      </c>
      <c r="E24" s="104">
        <f t="shared" si="1"/>
        <v>0</v>
      </c>
      <c r="F24" s="104">
        <f t="shared" si="2"/>
        <v>0</v>
      </c>
      <c r="G24" s="104">
        <f t="shared" si="3"/>
        <v>0</v>
      </c>
      <c r="H24" s="104">
        <f t="shared" si="4"/>
        <v>0</v>
      </c>
      <c r="I24" s="104">
        <f t="shared" si="5"/>
        <v>0</v>
      </c>
      <c r="J24" s="170">
        <f t="shared" si="6"/>
        <v>0</v>
      </c>
      <c r="L24" s="85"/>
      <c r="M24" s="85"/>
      <c r="N24" s="85"/>
    </row>
    <row r="25" spans="1:36" ht="15" hidden="1" customHeight="1">
      <c r="A25" s="81"/>
      <c r="B25" s="82"/>
      <c r="C25" s="148">
        <f t="shared" si="0"/>
        <v>0</v>
      </c>
      <c r="D25" s="140">
        <f t="shared" si="7"/>
        <v>0</v>
      </c>
      <c r="E25" s="104">
        <f t="shared" si="1"/>
        <v>0</v>
      </c>
      <c r="F25" s="104">
        <f t="shared" si="2"/>
        <v>0</v>
      </c>
      <c r="G25" s="104">
        <f t="shared" si="3"/>
        <v>0</v>
      </c>
      <c r="H25" s="104">
        <f t="shared" si="4"/>
        <v>0</v>
      </c>
      <c r="I25" s="104">
        <f t="shared" si="5"/>
        <v>0</v>
      </c>
      <c r="J25" s="170">
        <f t="shared" si="6"/>
        <v>0</v>
      </c>
      <c r="L25" s="85"/>
      <c r="M25" s="85"/>
      <c r="N25" s="85"/>
      <c r="Z25" s="90"/>
      <c r="AA25" s="90"/>
      <c r="AB25" s="90"/>
      <c r="AC25" s="90"/>
      <c r="AD25" s="90"/>
      <c r="AE25" s="90"/>
      <c r="AF25" s="90"/>
      <c r="AG25" s="90"/>
      <c r="AH25" s="90"/>
      <c r="AI25" s="90"/>
      <c r="AJ25" s="90"/>
    </row>
    <row r="26" spans="1:36" ht="15" hidden="1" customHeight="1">
      <c r="A26" s="54"/>
      <c r="B26" s="82"/>
      <c r="C26" s="148">
        <f t="shared" si="0"/>
        <v>0</v>
      </c>
      <c r="D26" s="140">
        <f t="shared" si="7"/>
        <v>0</v>
      </c>
      <c r="E26" s="104">
        <f t="shared" si="1"/>
        <v>0</v>
      </c>
      <c r="F26" s="104">
        <f t="shared" si="2"/>
        <v>0</v>
      </c>
      <c r="G26" s="104">
        <f t="shared" si="3"/>
        <v>0</v>
      </c>
      <c r="H26" s="104">
        <f t="shared" si="4"/>
        <v>0</v>
      </c>
      <c r="I26" s="104">
        <f t="shared" si="5"/>
        <v>0</v>
      </c>
      <c r="J26" s="170">
        <f t="shared" si="6"/>
        <v>0</v>
      </c>
      <c r="L26" s="85"/>
      <c r="M26" s="85"/>
      <c r="N26" s="85"/>
    </row>
    <row r="27" spans="1:36" ht="15" hidden="1" customHeight="1">
      <c r="A27" s="54"/>
      <c r="B27" s="82"/>
      <c r="C27" s="148">
        <f t="shared" si="0"/>
        <v>0</v>
      </c>
      <c r="D27" s="140">
        <f t="shared" si="7"/>
        <v>0</v>
      </c>
      <c r="E27" s="104">
        <f t="shared" si="1"/>
        <v>0</v>
      </c>
      <c r="F27" s="104">
        <f t="shared" si="2"/>
        <v>0</v>
      </c>
      <c r="G27" s="104">
        <f t="shared" si="3"/>
        <v>0</v>
      </c>
      <c r="H27" s="104">
        <f t="shared" si="4"/>
        <v>0</v>
      </c>
      <c r="I27" s="104">
        <f t="shared" si="5"/>
        <v>0</v>
      </c>
      <c r="J27" s="170">
        <f t="shared" si="6"/>
        <v>0</v>
      </c>
      <c r="L27" s="85"/>
      <c r="M27" s="85"/>
      <c r="N27" s="85"/>
    </row>
    <row r="28" spans="1:36" ht="15" hidden="1" customHeight="1">
      <c r="A28" s="49"/>
      <c r="B28" s="82"/>
      <c r="C28" s="148">
        <f t="shared" si="0"/>
        <v>0</v>
      </c>
      <c r="D28" s="140">
        <f t="shared" si="7"/>
        <v>0</v>
      </c>
      <c r="E28" s="104">
        <f t="shared" si="1"/>
        <v>0</v>
      </c>
      <c r="F28" s="104">
        <f t="shared" si="2"/>
        <v>0</v>
      </c>
      <c r="G28" s="104">
        <f t="shared" si="3"/>
        <v>0</v>
      </c>
      <c r="H28" s="104">
        <f t="shared" si="4"/>
        <v>0</v>
      </c>
      <c r="I28" s="104">
        <f t="shared" si="5"/>
        <v>0</v>
      </c>
      <c r="J28" s="170">
        <f t="shared" si="6"/>
        <v>0</v>
      </c>
      <c r="L28" s="85"/>
      <c r="M28" s="85"/>
      <c r="N28" s="85"/>
    </row>
    <row r="29" spans="1:36" ht="15" hidden="1" customHeight="1">
      <c r="A29" s="49"/>
      <c r="B29" s="82"/>
      <c r="C29" s="148">
        <f t="shared" si="0"/>
        <v>0</v>
      </c>
      <c r="D29" s="140">
        <f t="shared" si="7"/>
        <v>0</v>
      </c>
      <c r="E29" s="104">
        <f t="shared" si="1"/>
        <v>0</v>
      </c>
      <c r="F29" s="104">
        <f t="shared" si="2"/>
        <v>0</v>
      </c>
      <c r="G29" s="104">
        <f t="shared" si="3"/>
        <v>0</v>
      </c>
      <c r="H29" s="104">
        <f t="shared" si="4"/>
        <v>0</v>
      </c>
      <c r="I29" s="104">
        <f t="shared" si="5"/>
        <v>0</v>
      </c>
      <c r="J29" s="170">
        <f t="shared" si="6"/>
        <v>0</v>
      </c>
      <c r="L29" s="85"/>
      <c r="M29" s="85"/>
      <c r="N29" s="85"/>
    </row>
    <row r="30" spans="1:36" ht="15" hidden="1" customHeight="1">
      <c r="A30" s="54"/>
      <c r="B30" s="82"/>
      <c r="C30" s="148">
        <f t="shared" si="0"/>
        <v>0</v>
      </c>
      <c r="D30" s="140">
        <f t="shared" si="7"/>
        <v>0</v>
      </c>
      <c r="E30" s="104">
        <f t="shared" si="1"/>
        <v>0</v>
      </c>
      <c r="F30" s="104">
        <f t="shared" si="2"/>
        <v>0</v>
      </c>
      <c r="G30" s="104">
        <f t="shared" si="3"/>
        <v>0</v>
      </c>
      <c r="H30" s="104">
        <f t="shared" si="4"/>
        <v>0</v>
      </c>
      <c r="I30" s="104">
        <f t="shared" si="5"/>
        <v>0</v>
      </c>
      <c r="J30" s="170">
        <f t="shared" si="6"/>
        <v>0</v>
      </c>
      <c r="L30" s="85"/>
      <c r="M30" s="85"/>
      <c r="N30" s="85"/>
    </row>
    <row r="31" spans="1:36" ht="15" hidden="1" customHeight="1">
      <c r="A31" s="54"/>
      <c r="B31" s="82"/>
      <c r="C31" s="148">
        <f t="shared" si="0"/>
        <v>0</v>
      </c>
      <c r="D31" s="140">
        <f t="shared" si="7"/>
        <v>0</v>
      </c>
      <c r="E31" s="104">
        <f t="shared" si="1"/>
        <v>0</v>
      </c>
      <c r="F31" s="104">
        <f t="shared" si="2"/>
        <v>0</v>
      </c>
      <c r="G31" s="104">
        <f t="shared" si="3"/>
        <v>0</v>
      </c>
      <c r="H31" s="104">
        <f t="shared" si="4"/>
        <v>0</v>
      </c>
      <c r="I31" s="104">
        <f t="shared" si="5"/>
        <v>0</v>
      </c>
      <c r="J31" s="104">
        <f t="shared" si="6"/>
        <v>0</v>
      </c>
      <c r="L31" s="85"/>
      <c r="M31" s="85"/>
      <c r="N31" s="85"/>
    </row>
    <row r="32" spans="1:36" ht="15" hidden="1" customHeight="1">
      <c r="A32" s="54"/>
      <c r="B32" s="82"/>
      <c r="C32" s="148">
        <f t="shared" si="0"/>
        <v>0</v>
      </c>
      <c r="D32" s="140">
        <f t="shared" si="7"/>
        <v>0</v>
      </c>
      <c r="E32" s="104">
        <f t="shared" si="1"/>
        <v>0</v>
      </c>
      <c r="F32" s="104">
        <f t="shared" si="2"/>
        <v>0</v>
      </c>
      <c r="G32" s="104">
        <f t="shared" si="3"/>
        <v>0</v>
      </c>
      <c r="H32" s="104">
        <f t="shared" si="4"/>
        <v>0</v>
      </c>
      <c r="I32" s="104">
        <f t="shared" si="5"/>
        <v>0</v>
      </c>
      <c r="J32" s="104">
        <f t="shared" si="6"/>
        <v>0</v>
      </c>
      <c r="L32" s="85"/>
      <c r="M32" s="85"/>
      <c r="N32" s="85"/>
    </row>
    <row r="33" spans="1:36" ht="15" hidden="1" customHeight="1">
      <c r="A33" s="54"/>
      <c r="B33" s="82"/>
      <c r="C33" s="148">
        <f t="shared" si="0"/>
        <v>0</v>
      </c>
      <c r="D33" s="140">
        <f t="shared" si="7"/>
        <v>0</v>
      </c>
      <c r="E33" s="104">
        <f t="shared" si="1"/>
        <v>0</v>
      </c>
      <c r="F33" s="104">
        <f t="shared" si="2"/>
        <v>0</v>
      </c>
      <c r="G33" s="104">
        <f t="shared" si="3"/>
        <v>0</v>
      </c>
      <c r="H33" s="104">
        <f t="shared" si="4"/>
        <v>0</v>
      </c>
      <c r="I33" s="104">
        <f t="shared" si="5"/>
        <v>0</v>
      </c>
      <c r="J33" s="104">
        <f t="shared" si="6"/>
        <v>0</v>
      </c>
      <c r="L33" s="85"/>
      <c r="M33" s="85"/>
      <c r="N33" s="85"/>
    </row>
    <row r="34" spans="1:36" ht="15" hidden="1" customHeight="1">
      <c r="A34" s="54"/>
      <c r="B34" s="82"/>
      <c r="C34" s="148">
        <f t="shared" si="0"/>
        <v>0</v>
      </c>
      <c r="D34" s="140">
        <f t="shared" si="7"/>
        <v>0</v>
      </c>
      <c r="E34" s="104">
        <f t="shared" si="1"/>
        <v>0</v>
      </c>
      <c r="F34" s="104">
        <f t="shared" si="2"/>
        <v>0</v>
      </c>
      <c r="G34" s="104">
        <f t="shared" si="3"/>
        <v>0</v>
      </c>
      <c r="H34" s="104">
        <f t="shared" si="4"/>
        <v>0</v>
      </c>
      <c r="I34" s="104">
        <f t="shared" si="5"/>
        <v>0</v>
      </c>
      <c r="J34" s="104">
        <f t="shared" si="6"/>
        <v>0</v>
      </c>
      <c r="L34" s="85"/>
      <c r="M34" s="85"/>
      <c r="N34" s="85"/>
    </row>
    <row r="35" spans="1:36" s="90" customFormat="1" ht="15" hidden="1" customHeight="1">
      <c r="A35" s="54"/>
      <c r="B35" s="82"/>
      <c r="C35" s="148">
        <f t="shared" si="0"/>
        <v>0</v>
      </c>
      <c r="D35" s="140">
        <f t="shared" si="7"/>
        <v>0</v>
      </c>
      <c r="E35" s="104">
        <f t="shared" si="1"/>
        <v>0</v>
      </c>
      <c r="F35" s="104">
        <f t="shared" si="2"/>
        <v>0</v>
      </c>
      <c r="G35" s="104">
        <f t="shared" si="3"/>
        <v>0</v>
      </c>
      <c r="H35" s="104">
        <f t="shared" si="4"/>
        <v>0</v>
      </c>
      <c r="I35" s="104">
        <f t="shared" si="5"/>
        <v>0</v>
      </c>
      <c r="J35" s="104">
        <f t="shared" si="6"/>
        <v>0</v>
      </c>
      <c r="K35" s="9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5" hidden="1" customHeight="1">
      <c r="A36" s="54"/>
      <c r="B36" s="82"/>
      <c r="C36" s="148">
        <f t="shared" si="0"/>
        <v>0</v>
      </c>
      <c r="D36" s="140">
        <f t="shared" si="7"/>
        <v>0</v>
      </c>
      <c r="E36" s="104">
        <f t="shared" si="1"/>
        <v>0</v>
      </c>
      <c r="F36" s="104">
        <f t="shared" si="2"/>
        <v>0</v>
      </c>
      <c r="G36" s="104">
        <f t="shared" si="3"/>
        <v>0</v>
      </c>
      <c r="H36" s="104">
        <f t="shared" si="4"/>
        <v>0</v>
      </c>
      <c r="I36" s="104">
        <f t="shared" si="5"/>
        <v>0</v>
      </c>
      <c r="J36" s="104">
        <f t="shared" si="6"/>
        <v>0</v>
      </c>
      <c r="L36" s="85"/>
      <c r="M36" s="85"/>
      <c r="N36" s="85"/>
    </row>
    <row r="37" spans="1:36" ht="15" hidden="1" customHeight="1">
      <c r="A37" s="54"/>
      <c r="B37" s="82"/>
      <c r="C37" s="148">
        <f t="shared" si="0"/>
        <v>0</v>
      </c>
      <c r="D37" s="140">
        <f t="shared" si="7"/>
        <v>0</v>
      </c>
      <c r="E37" s="104">
        <f t="shared" si="1"/>
        <v>0</v>
      </c>
      <c r="F37" s="104">
        <f t="shared" si="2"/>
        <v>0</v>
      </c>
      <c r="G37" s="104">
        <f t="shared" si="3"/>
        <v>0</v>
      </c>
      <c r="H37" s="104">
        <f t="shared" si="4"/>
        <v>0</v>
      </c>
      <c r="I37" s="104">
        <f t="shared" si="5"/>
        <v>0</v>
      </c>
      <c r="J37" s="104">
        <f t="shared" si="6"/>
        <v>0</v>
      </c>
      <c r="L37" s="85"/>
      <c r="M37" s="85"/>
      <c r="N37" s="85"/>
    </row>
    <row r="38" spans="1:36" ht="15" hidden="1" customHeight="1">
      <c r="A38" s="54"/>
      <c r="B38" s="82"/>
      <c r="C38" s="148">
        <f t="shared" ref="C38:C69" si="8">SUM(E38:K38)</f>
        <v>0</v>
      </c>
      <c r="D38" s="140">
        <f t="shared" si="7"/>
        <v>0</v>
      </c>
      <c r="E38" s="104">
        <f t="shared" ref="E38:E69" si="9">IFERROR(VLOOKUP(B38,$B$93:$C$134,2,FALSE),0)</f>
        <v>0</v>
      </c>
      <c r="F38" s="104">
        <f t="shared" ref="F38:F69" si="10">IFERROR(VLOOKUP(B38,$F$93:$G$134,2,FALSE),0)</f>
        <v>0</v>
      </c>
      <c r="G38" s="104">
        <f t="shared" ref="G38:G69" si="11">IFERROR(VLOOKUP(B38,$J$93:$K$134,2,FALSE),0)</f>
        <v>0</v>
      </c>
      <c r="H38" s="104">
        <f t="shared" ref="H38:H69" si="12">IFERROR(VLOOKUP(B38,$N$93:$O$134,2,FALSE),0)</f>
        <v>0</v>
      </c>
      <c r="I38" s="104">
        <f t="shared" ref="I38:I69" si="13">IFERROR(VLOOKUP(B38,$R$93:$S$134,2,FALSE),0)</f>
        <v>0</v>
      </c>
      <c r="J38" s="104">
        <f t="shared" ref="J38:J69" si="14">IFERROR(VLOOKUP(B38,$V$93:$W$134,2,FALSE),0)</f>
        <v>0</v>
      </c>
      <c r="L38" s="85"/>
      <c r="M38" s="85"/>
      <c r="N38" s="85"/>
    </row>
    <row r="39" spans="1:36" ht="15" hidden="1" customHeight="1">
      <c r="A39" s="54"/>
      <c r="B39" s="82"/>
      <c r="C39" s="148">
        <f t="shared" si="8"/>
        <v>0</v>
      </c>
      <c r="D39" s="140">
        <f t="shared" si="7"/>
        <v>0</v>
      </c>
      <c r="E39" s="104">
        <f t="shared" si="9"/>
        <v>0</v>
      </c>
      <c r="F39" s="104">
        <f t="shared" si="10"/>
        <v>0</v>
      </c>
      <c r="G39" s="104">
        <f t="shared" si="11"/>
        <v>0</v>
      </c>
      <c r="H39" s="104">
        <f t="shared" si="12"/>
        <v>0</v>
      </c>
      <c r="I39" s="104">
        <f t="shared" si="13"/>
        <v>0</v>
      </c>
      <c r="J39" s="104">
        <f t="shared" si="14"/>
        <v>0</v>
      </c>
      <c r="L39" s="85"/>
      <c r="M39" s="85"/>
      <c r="N39" s="85"/>
    </row>
    <row r="40" spans="1:36" ht="15" hidden="1" customHeight="1">
      <c r="A40" s="54"/>
      <c r="B40" s="82"/>
      <c r="C40" s="148">
        <f t="shared" si="8"/>
        <v>0</v>
      </c>
      <c r="D40" s="140">
        <f t="shared" si="7"/>
        <v>0</v>
      </c>
      <c r="E40" s="104">
        <f t="shared" si="9"/>
        <v>0</v>
      </c>
      <c r="F40" s="104">
        <f t="shared" si="10"/>
        <v>0</v>
      </c>
      <c r="G40" s="104">
        <f t="shared" si="11"/>
        <v>0</v>
      </c>
      <c r="H40" s="104">
        <f t="shared" si="12"/>
        <v>0</v>
      </c>
      <c r="I40" s="104">
        <f t="shared" si="13"/>
        <v>0</v>
      </c>
      <c r="J40" s="104">
        <f t="shared" si="14"/>
        <v>0</v>
      </c>
      <c r="L40" s="85"/>
      <c r="M40" s="85"/>
      <c r="N40" s="85"/>
    </row>
    <row r="41" spans="1:36" ht="15" hidden="1" customHeight="1">
      <c r="A41" s="54"/>
      <c r="B41" s="82"/>
      <c r="C41" s="148">
        <f t="shared" si="8"/>
        <v>0</v>
      </c>
      <c r="D41" s="140">
        <f t="shared" si="7"/>
        <v>0</v>
      </c>
      <c r="E41" s="104">
        <f t="shared" si="9"/>
        <v>0</v>
      </c>
      <c r="F41" s="104">
        <f t="shared" si="10"/>
        <v>0</v>
      </c>
      <c r="G41" s="104">
        <f t="shared" si="11"/>
        <v>0</v>
      </c>
      <c r="H41" s="104">
        <f t="shared" si="12"/>
        <v>0</v>
      </c>
      <c r="I41" s="104">
        <f t="shared" si="13"/>
        <v>0</v>
      </c>
      <c r="J41" s="104">
        <f t="shared" si="14"/>
        <v>0</v>
      </c>
      <c r="L41" s="85"/>
      <c r="M41" s="85"/>
      <c r="N41" s="85"/>
    </row>
    <row r="42" spans="1:36" ht="15" hidden="1" customHeight="1">
      <c r="A42" s="54"/>
      <c r="B42" s="82"/>
      <c r="C42" s="148">
        <f t="shared" si="8"/>
        <v>0</v>
      </c>
      <c r="D42" s="140">
        <f t="shared" si="7"/>
        <v>0</v>
      </c>
      <c r="E42" s="104">
        <f t="shared" si="9"/>
        <v>0</v>
      </c>
      <c r="F42" s="104">
        <f t="shared" si="10"/>
        <v>0</v>
      </c>
      <c r="G42" s="104">
        <f t="shared" si="11"/>
        <v>0</v>
      </c>
      <c r="H42" s="104">
        <f t="shared" si="12"/>
        <v>0</v>
      </c>
      <c r="I42" s="104">
        <f t="shared" si="13"/>
        <v>0</v>
      </c>
      <c r="J42" s="104">
        <f t="shared" si="14"/>
        <v>0</v>
      </c>
      <c r="L42" s="85"/>
      <c r="M42" s="85"/>
      <c r="N42" s="85"/>
    </row>
    <row r="43" spans="1:36" ht="15" hidden="1" customHeight="1">
      <c r="A43" s="54"/>
      <c r="B43" s="82"/>
      <c r="C43" s="148">
        <f t="shared" si="8"/>
        <v>0</v>
      </c>
      <c r="D43" s="140">
        <f t="shared" si="7"/>
        <v>0</v>
      </c>
      <c r="E43" s="104">
        <f t="shared" si="9"/>
        <v>0</v>
      </c>
      <c r="F43" s="104">
        <f t="shared" si="10"/>
        <v>0</v>
      </c>
      <c r="G43" s="104">
        <f t="shared" si="11"/>
        <v>0</v>
      </c>
      <c r="H43" s="104">
        <f t="shared" si="12"/>
        <v>0</v>
      </c>
      <c r="I43" s="104">
        <f t="shared" si="13"/>
        <v>0</v>
      </c>
      <c r="J43" s="104">
        <f t="shared" si="14"/>
        <v>0</v>
      </c>
      <c r="L43" s="85"/>
      <c r="M43" s="85"/>
      <c r="N43" s="85"/>
    </row>
    <row r="44" spans="1:36" ht="15" hidden="1" customHeight="1">
      <c r="A44" s="54"/>
      <c r="B44" s="82"/>
      <c r="C44" s="148">
        <f t="shared" si="8"/>
        <v>0</v>
      </c>
      <c r="D44" s="140">
        <f t="shared" si="7"/>
        <v>0</v>
      </c>
      <c r="E44" s="104">
        <f t="shared" si="9"/>
        <v>0</v>
      </c>
      <c r="F44" s="104">
        <f t="shared" si="10"/>
        <v>0</v>
      </c>
      <c r="G44" s="104">
        <f t="shared" si="11"/>
        <v>0</v>
      </c>
      <c r="H44" s="104">
        <f t="shared" si="12"/>
        <v>0</v>
      </c>
      <c r="I44" s="104">
        <f t="shared" si="13"/>
        <v>0</v>
      </c>
      <c r="J44" s="104">
        <f t="shared" si="14"/>
        <v>0</v>
      </c>
      <c r="L44" s="85"/>
      <c r="M44" s="85"/>
      <c r="N44" s="85"/>
    </row>
    <row r="45" spans="1:36" ht="15" hidden="1" customHeight="1">
      <c r="A45" s="54"/>
      <c r="B45" s="82"/>
      <c r="C45" s="148">
        <f t="shared" si="8"/>
        <v>0</v>
      </c>
      <c r="D45" s="140">
        <f t="shared" si="7"/>
        <v>0</v>
      </c>
      <c r="E45" s="104">
        <f t="shared" si="9"/>
        <v>0</v>
      </c>
      <c r="F45" s="104">
        <f t="shared" si="10"/>
        <v>0</v>
      </c>
      <c r="G45" s="104">
        <f t="shared" si="11"/>
        <v>0</v>
      </c>
      <c r="H45" s="104">
        <f t="shared" si="12"/>
        <v>0</v>
      </c>
      <c r="I45" s="104">
        <f t="shared" si="13"/>
        <v>0</v>
      </c>
      <c r="J45" s="104">
        <f t="shared" si="14"/>
        <v>0</v>
      </c>
      <c r="L45" s="85"/>
      <c r="M45" s="85"/>
      <c r="N45" s="85"/>
    </row>
    <row r="46" spans="1:36" ht="15" hidden="1" customHeight="1">
      <c r="A46" s="54"/>
      <c r="B46" s="82"/>
      <c r="C46" s="148">
        <f t="shared" si="8"/>
        <v>0</v>
      </c>
      <c r="D46" s="140">
        <f t="shared" si="7"/>
        <v>0</v>
      </c>
      <c r="E46" s="104">
        <f t="shared" si="9"/>
        <v>0</v>
      </c>
      <c r="F46" s="104">
        <f t="shared" si="10"/>
        <v>0</v>
      </c>
      <c r="G46" s="104">
        <f t="shared" si="11"/>
        <v>0</v>
      </c>
      <c r="H46" s="104">
        <f t="shared" si="12"/>
        <v>0</v>
      </c>
      <c r="I46" s="104">
        <f t="shared" si="13"/>
        <v>0</v>
      </c>
      <c r="J46" s="104">
        <f t="shared" si="14"/>
        <v>0</v>
      </c>
      <c r="L46" s="85"/>
      <c r="M46" s="85"/>
      <c r="N46" s="85"/>
    </row>
    <row r="47" spans="1:36" ht="15" hidden="1" customHeight="1">
      <c r="A47" s="54"/>
      <c r="B47" s="82"/>
      <c r="C47" s="148">
        <f t="shared" si="8"/>
        <v>0</v>
      </c>
      <c r="D47" s="140">
        <f t="shared" si="7"/>
        <v>0</v>
      </c>
      <c r="E47" s="104">
        <f t="shared" si="9"/>
        <v>0</v>
      </c>
      <c r="F47" s="104">
        <f t="shared" si="10"/>
        <v>0</v>
      </c>
      <c r="G47" s="104">
        <f t="shared" si="11"/>
        <v>0</v>
      </c>
      <c r="H47" s="104">
        <f t="shared" si="12"/>
        <v>0</v>
      </c>
      <c r="I47" s="104">
        <f t="shared" si="13"/>
        <v>0</v>
      </c>
      <c r="J47" s="104">
        <f t="shared" si="14"/>
        <v>0</v>
      </c>
      <c r="L47" s="85"/>
      <c r="M47" s="85"/>
      <c r="N47" s="85"/>
    </row>
    <row r="48" spans="1:36" ht="15" hidden="1" customHeight="1">
      <c r="A48" s="54"/>
      <c r="B48" s="82"/>
      <c r="C48" s="148">
        <f t="shared" si="8"/>
        <v>0</v>
      </c>
      <c r="D48" s="140">
        <f t="shared" si="7"/>
        <v>0</v>
      </c>
      <c r="E48" s="104">
        <f t="shared" si="9"/>
        <v>0</v>
      </c>
      <c r="F48" s="104">
        <f t="shared" si="10"/>
        <v>0</v>
      </c>
      <c r="G48" s="104">
        <f t="shared" si="11"/>
        <v>0</v>
      </c>
      <c r="H48" s="104">
        <f t="shared" si="12"/>
        <v>0</v>
      </c>
      <c r="I48" s="104">
        <f t="shared" si="13"/>
        <v>0</v>
      </c>
      <c r="J48" s="104">
        <f t="shared" si="14"/>
        <v>0</v>
      </c>
      <c r="L48" s="85"/>
      <c r="M48" s="85"/>
      <c r="N48" s="85"/>
    </row>
    <row r="49" spans="1:14" ht="15" hidden="1" customHeight="1">
      <c r="A49" s="54"/>
      <c r="B49" s="82"/>
      <c r="C49" s="148">
        <f t="shared" si="8"/>
        <v>0</v>
      </c>
      <c r="D49" s="140">
        <f t="shared" si="7"/>
        <v>0</v>
      </c>
      <c r="E49" s="104">
        <f t="shared" si="9"/>
        <v>0</v>
      </c>
      <c r="F49" s="104">
        <f t="shared" si="10"/>
        <v>0</v>
      </c>
      <c r="G49" s="104">
        <f t="shared" si="11"/>
        <v>0</v>
      </c>
      <c r="H49" s="104">
        <f t="shared" si="12"/>
        <v>0</v>
      </c>
      <c r="I49" s="104">
        <f t="shared" si="13"/>
        <v>0</v>
      </c>
      <c r="J49" s="104">
        <f t="shared" si="14"/>
        <v>0</v>
      </c>
      <c r="L49" s="85"/>
      <c r="M49" s="85"/>
      <c r="N49" s="85"/>
    </row>
    <row r="50" spans="1:14" ht="15" hidden="1" customHeight="1">
      <c r="A50" s="54"/>
      <c r="B50" s="82"/>
      <c r="C50" s="148">
        <f t="shared" si="8"/>
        <v>0</v>
      </c>
      <c r="D50" s="140">
        <f t="shared" si="7"/>
        <v>0</v>
      </c>
      <c r="E50" s="104">
        <f t="shared" si="9"/>
        <v>0</v>
      </c>
      <c r="F50" s="104">
        <f t="shared" si="10"/>
        <v>0</v>
      </c>
      <c r="G50" s="104">
        <f t="shared" si="11"/>
        <v>0</v>
      </c>
      <c r="H50" s="104">
        <f t="shared" si="12"/>
        <v>0</v>
      </c>
      <c r="I50" s="104">
        <f t="shared" si="13"/>
        <v>0</v>
      </c>
      <c r="J50" s="104">
        <f t="shared" si="14"/>
        <v>0</v>
      </c>
      <c r="L50" s="85"/>
      <c r="M50" s="85"/>
      <c r="N50" s="85"/>
    </row>
    <row r="51" spans="1:14" ht="15" hidden="1" customHeight="1">
      <c r="A51" s="54"/>
      <c r="B51" s="82"/>
      <c r="C51" s="148">
        <f t="shared" si="8"/>
        <v>0</v>
      </c>
      <c r="D51" s="140">
        <f t="shared" si="7"/>
        <v>0</v>
      </c>
      <c r="E51" s="104">
        <f t="shared" si="9"/>
        <v>0</v>
      </c>
      <c r="F51" s="104">
        <f t="shared" si="10"/>
        <v>0</v>
      </c>
      <c r="G51" s="104">
        <f t="shared" si="11"/>
        <v>0</v>
      </c>
      <c r="H51" s="104">
        <f t="shared" si="12"/>
        <v>0</v>
      </c>
      <c r="I51" s="104">
        <f t="shared" si="13"/>
        <v>0</v>
      </c>
      <c r="J51" s="104">
        <f t="shared" si="14"/>
        <v>0</v>
      </c>
      <c r="L51" s="85"/>
      <c r="M51" s="85"/>
      <c r="N51" s="85"/>
    </row>
    <row r="52" spans="1:14" ht="15" hidden="1" customHeight="1">
      <c r="A52" s="54"/>
      <c r="B52" s="82"/>
      <c r="C52" s="148">
        <f t="shared" si="8"/>
        <v>0</v>
      </c>
      <c r="D52" s="140">
        <f t="shared" si="7"/>
        <v>0</v>
      </c>
      <c r="E52" s="104">
        <f t="shared" si="9"/>
        <v>0</v>
      </c>
      <c r="F52" s="104">
        <f t="shared" si="10"/>
        <v>0</v>
      </c>
      <c r="G52" s="104">
        <f t="shared" si="11"/>
        <v>0</v>
      </c>
      <c r="H52" s="104">
        <f t="shared" si="12"/>
        <v>0</v>
      </c>
      <c r="I52" s="104">
        <f t="shared" si="13"/>
        <v>0</v>
      </c>
      <c r="J52" s="104">
        <f t="shared" si="14"/>
        <v>0</v>
      </c>
      <c r="L52" s="85"/>
      <c r="M52" s="85"/>
      <c r="N52" s="85"/>
    </row>
    <row r="53" spans="1:14" ht="15" hidden="1" customHeight="1">
      <c r="A53" s="54"/>
      <c r="B53" s="82"/>
      <c r="C53" s="148">
        <f t="shared" si="8"/>
        <v>0</v>
      </c>
      <c r="D53" s="140">
        <f t="shared" si="7"/>
        <v>0</v>
      </c>
      <c r="E53" s="104">
        <f t="shared" si="9"/>
        <v>0</v>
      </c>
      <c r="F53" s="104">
        <f t="shared" si="10"/>
        <v>0</v>
      </c>
      <c r="G53" s="104">
        <f t="shared" si="11"/>
        <v>0</v>
      </c>
      <c r="H53" s="104">
        <f t="shared" si="12"/>
        <v>0</v>
      </c>
      <c r="I53" s="104">
        <f t="shared" si="13"/>
        <v>0</v>
      </c>
      <c r="J53" s="104">
        <f t="shared" si="14"/>
        <v>0</v>
      </c>
      <c r="L53" s="85"/>
      <c r="M53" s="85"/>
      <c r="N53" s="85"/>
    </row>
    <row r="54" spans="1:14" ht="15" hidden="1" customHeight="1">
      <c r="A54" s="54"/>
      <c r="B54" s="82"/>
      <c r="C54" s="148">
        <f t="shared" si="8"/>
        <v>0</v>
      </c>
      <c r="D54" s="140">
        <f t="shared" si="7"/>
        <v>0</v>
      </c>
      <c r="E54" s="104">
        <f t="shared" si="9"/>
        <v>0</v>
      </c>
      <c r="F54" s="104">
        <f t="shared" si="10"/>
        <v>0</v>
      </c>
      <c r="G54" s="104">
        <f t="shared" si="11"/>
        <v>0</v>
      </c>
      <c r="H54" s="104">
        <f t="shared" si="12"/>
        <v>0</v>
      </c>
      <c r="I54" s="104">
        <f t="shared" si="13"/>
        <v>0</v>
      </c>
      <c r="J54" s="104">
        <f t="shared" si="14"/>
        <v>0</v>
      </c>
      <c r="L54" s="85"/>
      <c r="M54" s="85"/>
      <c r="N54" s="85"/>
    </row>
    <row r="55" spans="1:14" ht="15" hidden="1" customHeight="1">
      <c r="A55" s="54"/>
      <c r="B55" s="82"/>
      <c r="C55" s="148">
        <f t="shared" si="8"/>
        <v>0</v>
      </c>
      <c r="D55" s="140">
        <f t="shared" si="7"/>
        <v>0</v>
      </c>
      <c r="E55" s="104">
        <f t="shared" si="9"/>
        <v>0</v>
      </c>
      <c r="F55" s="104">
        <f t="shared" si="10"/>
        <v>0</v>
      </c>
      <c r="G55" s="104">
        <f t="shared" si="11"/>
        <v>0</v>
      </c>
      <c r="H55" s="104">
        <f t="shared" si="12"/>
        <v>0</v>
      </c>
      <c r="I55" s="104">
        <f t="shared" si="13"/>
        <v>0</v>
      </c>
      <c r="J55" s="104">
        <f t="shared" si="14"/>
        <v>0</v>
      </c>
      <c r="L55" s="85"/>
      <c r="M55" s="85"/>
      <c r="N55" s="85"/>
    </row>
    <row r="56" spans="1:14" ht="15" hidden="1" customHeight="1">
      <c r="A56" s="54"/>
      <c r="B56" s="82"/>
      <c r="C56" s="148">
        <f t="shared" si="8"/>
        <v>0</v>
      </c>
      <c r="D56" s="140">
        <f t="shared" si="7"/>
        <v>0</v>
      </c>
      <c r="E56" s="104">
        <f t="shared" si="9"/>
        <v>0</v>
      </c>
      <c r="F56" s="104">
        <f t="shared" si="10"/>
        <v>0</v>
      </c>
      <c r="G56" s="104">
        <f t="shared" si="11"/>
        <v>0</v>
      </c>
      <c r="H56" s="104">
        <f t="shared" si="12"/>
        <v>0</v>
      </c>
      <c r="I56" s="104">
        <f t="shared" si="13"/>
        <v>0</v>
      </c>
      <c r="J56" s="104">
        <f t="shared" si="14"/>
        <v>0</v>
      </c>
      <c r="L56" s="85"/>
      <c r="M56" s="85"/>
      <c r="N56" s="85"/>
    </row>
    <row r="57" spans="1:14" ht="15" hidden="1" customHeight="1">
      <c r="A57" s="54"/>
      <c r="B57" s="82"/>
      <c r="C57" s="148">
        <f t="shared" si="8"/>
        <v>0</v>
      </c>
      <c r="D57" s="140">
        <f t="shared" si="7"/>
        <v>0</v>
      </c>
      <c r="E57" s="104">
        <f t="shared" si="9"/>
        <v>0</v>
      </c>
      <c r="F57" s="104">
        <f t="shared" si="10"/>
        <v>0</v>
      </c>
      <c r="G57" s="104">
        <f t="shared" si="11"/>
        <v>0</v>
      </c>
      <c r="H57" s="104">
        <f t="shared" si="12"/>
        <v>0</v>
      </c>
      <c r="I57" s="104">
        <f t="shared" si="13"/>
        <v>0</v>
      </c>
      <c r="J57" s="104">
        <f t="shared" si="14"/>
        <v>0</v>
      </c>
      <c r="L57" s="85"/>
      <c r="M57" s="85"/>
      <c r="N57" s="85"/>
    </row>
    <row r="58" spans="1:14" ht="15" hidden="1" customHeight="1">
      <c r="A58" s="54"/>
      <c r="B58" s="82"/>
      <c r="C58" s="148">
        <f t="shared" si="8"/>
        <v>0</v>
      </c>
      <c r="D58" s="140">
        <f t="shared" si="7"/>
        <v>0</v>
      </c>
      <c r="E58" s="104">
        <f t="shared" si="9"/>
        <v>0</v>
      </c>
      <c r="F58" s="104">
        <f t="shared" si="10"/>
        <v>0</v>
      </c>
      <c r="G58" s="104">
        <f t="shared" si="11"/>
        <v>0</v>
      </c>
      <c r="H58" s="104">
        <f t="shared" si="12"/>
        <v>0</v>
      </c>
      <c r="I58" s="104">
        <f t="shared" si="13"/>
        <v>0</v>
      </c>
      <c r="J58" s="104">
        <f t="shared" si="14"/>
        <v>0</v>
      </c>
      <c r="L58" s="85"/>
      <c r="M58" s="85"/>
      <c r="N58" s="85"/>
    </row>
    <row r="59" spans="1:14" ht="15" hidden="1" customHeight="1">
      <c r="A59" s="54"/>
      <c r="B59" s="82"/>
      <c r="C59" s="148">
        <f t="shared" si="8"/>
        <v>0</v>
      </c>
      <c r="D59" s="140">
        <f t="shared" si="7"/>
        <v>0</v>
      </c>
      <c r="E59" s="104">
        <f t="shared" si="9"/>
        <v>0</v>
      </c>
      <c r="F59" s="104">
        <f t="shared" si="10"/>
        <v>0</v>
      </c>
      <c r="G59" s="104">
        <f t="shared" si="11"/>
        <v>0</v>
      </c>
      <c r="H59" s="104">
        <f t="shared" si="12"/>
        <v>0</v>
      </c>
      <c r="I59" s="104">
        <f t="shared" si="13"/>
        <v>0</v>
      </c>
      <c r="J59" s="104">
        <f t="shared" si="14"/>
        <v>0</v>
      </c>
      <c r="L59" s="85"/>
      <c r="M59" s="85"/>
      <c r="N59" s="85"/>
    </row>
    <row r="60" spans="1:14" ht="15" hidden="1" customHeight="1">
      <c r="A60" s="54"/>
      <c r="B60" s="82"/>
      <c r="C60" s="148">
        <f t="shared" si="8"/>
        <v>0</v>
      </c>
      <c r="D60" s="140">
        <f t="shared" si="7"/>
        <v>0</v>
      </c>
      <c r="E60" s="104">
        <f t="shared" si="9"/>
        <v>0</v>
      </c>
      <c r="F60" s="104">
        <f t="shared" si="10"/>
        <v>0</v>
      </c>
      <c r="G60" s="104">
        <f t="shared" si="11"/>
        <v>0</v>
      </c>
      <c r="H60" s="104">
        <f t="shared" si="12"/>
        <v>0</v>
      </c>
      <c r="I60" s="104">
        <f t="shared" si="13"/>
        <v>0</v>
      </c>
      <c r="J60" s="104">
        <f t="shared" si="14"/>
        <v>0</v>
      </c>
      <c r="L60" s="85"/>
      <c r="M60" s="85"/>
      <c r="N60" s="85"/>
    </row>
    <row r="61" spans="1:14" ht="15" hidden="1" customHeight="1">
      <c r="A61" s="54"/>
      <c r="B61" s="82"/>
      <c r="C61" s="148">
        <f t="shared" si="8"/>
        <v>0</v>
      </c>
      <c r="D61" s="140">
        <f t="shared" si="7"/>
        <v>0</v>
      </c>
      <c r="E61" s="104">
        <f t="shared" si="9"/>
        <v>0</v>
      </c>
      <c r="F61" s="104">
        <f t="shared" si="10"/>
        <v>0</v>
      </c>
      <c r="G61" s="104">
        <f t="shared" si="11"/>
        <v>0</v>
      </c>
      <c r="H61" s="104">
        <f t="shared" si="12"/>
        <v>0</v>
      </c>
      <c r="I61" s="104">
        <f t="shared" si="13"/>
        <v>0</v>
      </c>
      <c r="J61" s="104">
        <f t="shared" si="14"/>
        <v>0</v>
      </c>
      <c r="L61" s="85"/>
      <c r="M61" s="85"/>
      <c r="N61" s="85"/>
    </row>
    <row r="62" spans="1:14" ht="15" hidden="1" customHeight="1">
      <c r="A62" s="54"/>
      <c r="B62" s="82"/>
      <c r="C62" s="148">
        <f t="shared" si="8"/>
        <v>0</v>
      </c>
      <c r="D62" s="140">
        <f t="shared" si="7"/>
        <v>0</v>
      </c>
      <c r="E62" s="104">
        <f t="shared" si="9"/>
        <v>0</v>
      </c>
      <c r="F62" s="104">
        <f t="shared" si="10"/>
        <v>0</v>
      </c>
      <c r="G62" s="104">
        <f t="shared" si="11"/>
        <v>0</v>
      </c>
      <c r="H62" s="104">
        <f t="shared" si="12"/>
        <v>0</v>
      </c>
      <c r="I62" s="104">
        <f t="shared" si="13"/>
        <v>0</v>
      </c>
      <c r="J62" s="104">
        <f t="shared" si="14"/>
        <v>0</v>
      </c>
      <c r="L62" s="85"/>
      <c r="M62" s="85"/>
      <c r="N62" s="85"/>
    </row>
    <row r="63" spans="1:14" ht="15" hidden="1" customHeight="1">
      <c r="A63" s="54"/>
      <c r="B63" s="82"/>
      <c r="C63" s="148">
        <f t="shared" si="8"/>
        <v>0</v>
      </c>
      <c r="D63" s="140">
        <f t="shared" si="7"/>
        <v>0</v>
      </c>
      <c r="E63" s="104">
        <f t="shared" si="9"/>
        <v>0</v>
      </c>
      <c r="F63" s="104">
        <f t="shared" si="10"/>
        <v>0</v>
      </c>
      <c r="G63" s="104">
        <f t="shared" si="11"/>
        <v>0</v>
      </c>
      <c r="H63" s="104">
        <f t="shared" si="12"/>
        <v>0</v>
      </c>
      <c r="I63" s="104">
        <f t="shared" si="13"/>
        <v>0</v>
      </c>
      <c r="J63" s="104">
        <f t="shared" si="14"/>
        <v>0</v>
      </c>
      <c r="L63" s="85"/>
      <c r="M63" s="85"/>
      <c r="N63" s="85"/>
    </row>
    <row r="64" spans="1:14" ht="15" hidden="1" customHeight="1">
      <c r="A64" s="54"/>
      <c r="B64" s="82"/>
      <c r="C64" s="148">
        <f t="shared" si="8"/>
        <v>0</v>
      </c>
      <c r="D64" s="140">
        <f t="shared" si="7"/>
        <v>0</v>
      </c>
      <c r="E64" s="104">
        <f t="shared" si="9"/>
        <v>0</v>
      </c>
      <c r="F64" s="104">
        <f t="shared" si="10"/>
        <v>0</v>
      </c>
      <c r="G64" s="104">
        <f t="shared" si="11"/>
        <v>0</v>
      </c>
      <c r="H64" s="104">
        <f t="shared" si="12"/>
        <v>0</v>
      </c>
      <c r="I64" s="104">
        <f t="shared" si="13"/>
        <v>0</v>
      </c>
      <c r="J64" s="104">
        <f t="shared" si="14"/>
        <v>0</v>
      </c>
      <c r="L64" s="85"/>
      <c r="M64" s="85"/>
      <c r="N64" s="85"/>
    </row>
    <row r="65" spans="1:14" hidden="1">
      <c r="A65" s="54"/>
      <c r="B65" s="82"/>
      <c r="C65" s="148">
        <f t="shared" si="8"/>
        <v>0</v>
      </c>
      <c r="D65" s="140">
        <f t="shared" si="7"/>
        <v>0</v>
      </c>
      <c r="E65" s="104">
        <f t="shared" si="9"/>
        <v>0</v>
      </c>
      <c r="F65" s="104">
        <f t="shared" si="10"/>
        <v>0</v>
      </c>
      <c r="G65" s="104">
        <f t="shared" si="11"/>
        <v>0</v>
      </c>
      <c r="H65" s="104">
        <f t="shared" si="12"/>
        <v>0</v>
      </c>
      <c r="I65" s="104">
        <f t="shared" si="13"/>
        <v>0</v>
      </c>
      <c r="J65" s="104">
        <f t="shared" si="14"/>
        <v>0</v>
      </c>
      <c r="L65" s="85"/>
      <c r="M65" s="85"/>
      <c r="N65" s="85"/>
    </row>
    <row r="66" spans="1:14" hidden="1">
      <c r="A66" s="54"/>
      <c r="B66" s="82"/>
      <c r="C66" s="148">
        <f t="shared" si="8"/>
        <v>0</v>
      </c>
      <c r="D66" s="140">
        <f t="shared" si="7"/>
        <v>0</v>
      </c>
      <c r="E66" s="104">
        <f t="shared" si="9"/>
        <v>0</v>
      </c>
      <c r="F66" s="104">
        <f t="shared" si="10"/>
        <v>0</v>
      </c>
      <c r="G66" s="104">
        <f t="shared" si="11"/>
        <v>0</v>
      </c>
      <c r="H66" s="104">
        <f t="shared" si="12"/>
        <v>0</v>
      </c>
      <c r="I66" s="104">
        <f t="shared" si="13"/>
        <v>0</v>
      </c>
      <c r="J66" s="104">
        <f t="shared" si="14"/>
        <v>0</v>
      </c>
      <c r="L66" s="85"/>
      <c r="M66" s="85"/>
      <c r="N66" s="85"/>
    </row>
    <row r="67" spans="1:14" hidden="1">
      <c r="A67" s="54"/>
      <c r="B67" s="82"/>
      <c r="C67" s="148">
        <f t="shared" si="8"/>
        <v>0</v>
      </c>
      <c r="D67" s="140">
        <f t="shared" si="7"/>
        <v>0</v>
      </c>
      <c r="E67" s="104">
        <f t="shared" si="9"/>
        <v>0</v>
      </c>
      <c r="F67" s="104">
        <f t="shared" si="10"/>
        <v>0</v>
      </c>
      <c r="G67" s="104">
        <f t="shared" si="11"/>
        <v>0</v>
      </c>
      <c r="H67" s="104">
        <f t="shared" si="12"/>
        <v>0</v>
      </c>
      <c r="I67" s="104">
        <f t="shared" si="13"/>
        <v>0</v>
      </c>
      <c r="J67" s="104">
        <f t="shared" si="14"/>
        <v>0</v>
      </c>
      <c r="L67" s="85"/>
      <c r="M67" s="85"/>
      <c r="N67" s="85"/>
    </row>
    <row r="68" spans="1:14" hidden="1">
      <c r="A68" s="54"/>
      <c r="B68" s="82"/>
      <c r="C68" s="148">
        <f t="shared" si="8"/>
        <v>0</v>
      </c>
      <c r="D68" s="140">
        <f t="shared" si="7"/>
        <v>0</v>
      </c>
      <c r="E68" s="104">
        <f t="shared" si="9"/>
        <v>0</v>
      </c>
      <c r="F68" s="104">
        <f t="shared" si="10"/>
        <v>0</v>
      </c>
      <c r="G68" s="104">
        <f t="shared" si="11"/>
        <v>0</v>
      </c>
      <c r="H68" s="104">
        <f t="shared" si="12"/>
        <v>0</v>
      </c>
      <c r="I68" s="104">
        <f t="shared" si="13"/>
        <v>0</v>
      </c>
      <c r="J68" s="104">
        <f t="shared" si="14"/>
        <v>0</v>
      </c>
      <c r="L68" s="85"/>
      <c r="M68" s="85"/>
      <c r="N68" s="85"/>
    </row>
    <row r="69" spans="1:14" hidden="1">
      <c r="A69" s="54"/>
      <c r="B69" s="82"/>
      <c r="C69" s="148">
        <f t="shared" si="8"/>
        <v>0</v>
      </c>
      <c r="D69" s="140">
        <f t="shared" si="7"/>
        <v>0</v>
      </c>
      <c r="E69" s="104">
        <f t="shared" si="9"/>
        <v>0</v>
      </c>
      <c r="F69" s="104">
        <f t="shared" si="10"/>
        <v>0</v>
      </c>
      <c r="G69" s="104">
        <f t="shared" si="11"/>
        <v>0</v>
      </c>
      <c r="H69" s="104">
        <f t="shared" si="12"/>
        <v>0</v>
      </c>
      <c r="I69" s="104">
        <f t="shared" si="13"/>
        <v>0</v>
      </c>
      <c r="J69" s="104">
        <f t="shared" si="14"/>
        <v>0</v>
      </c>
      <c r="L69" s="85"/>
      <c r="M69" s="85"/>
      <c r="N69" s="85"/>
    </row>
    <row r="70" spans="1:14" hidden="1">
      <c r="A70" s="54"/>
      <c r="B70" s="82"/>
      <c r="C70" s="148">
        <f t="shared" ref="C70:C84" si="15">SUM(E70:K70)</f>
        <v>0</v>
      </c>
      <c r="D70" s="140">
        <f t="shared" si="7"/>
        <v>0</v>
      </c>
      <c r="E70" s="104">
        <f t="shared" ref="E70:E84" si="16">IFERROR(VLOOKUP(B70,$B$93:$C$134,2,FALSE),0)</f>
        <v>0</v>
      </c>
      <c r="F70" s="104">
        <f t="shared" ref="F70:F84" si="17">IFERROR(VLOOKUP(B70,$F$93:$G$134,2,FALSE),0)</f>
        <v>0</v>
      </c>
      <c r="G70" s="104">
        <f t="shared" ref="G70:G84" si="18">IFERROR(VLOOKUP(B70,$J$93:$K$134,2,FALSE),0)</f>
        <v>0</v>
      </c>
      <c r="H70" s="104">
        <f t="shared" ref="H70:H84" si="19">IFERROR(VLOOKUP(B70,$N$93:$O$134,2,FALSE),0)</f>
        <v>0</v>
      </c>
      <c r="I70" s="104">
        <f t="shared" ref="I70:I84" si="20">IFERROR(VLOOKUP(B70,$R$93:$S$134,2,FALSE),0)</f>
        <v>0</v>
      </c>
      <c r="J70" s="104">
        <f t="shared" ref="J70:J84" si="21">IFERROR(VLOOKUP(B70,$V$93:$W$134,2,FALSE),0)</f>
        <v>0</v>
      </c>
      <c r="L70" s="85"/>
      <c r="M70" s="85"/>
      <c r="N70" s="85"/>
    </row>
    <row r="71" spans="1:14" hidden="1">
      <c r="A71" s="54"/>
      <c r="B71" s="82"/>
      <c r="C71" s="148">
        <f t="shared" si="15"/>
        <v>0</v>
      </c>
      <c r="D71" s="140">
        <f t="shared" ref="D71:D84" si="22">SUM(E71:K71)-MIN(E71:G71)</f>
        <v>0</v>
      </c>
      <c r="E71" s="104">
        <f t="shared" si="16"/>
        <v>0</v>
      </c>
      <c r="F71" s="104">
        <f t="shared" si="17"/>
        <v>0</v>
      </c>
      <c r="G71" s="104">
        <f t="shared" si="18"/>
        <v>0</v>
      </c>
      <c r="H71" s="104">
        <f t="shared" si="19"/>
        <v>0</v>
      </c>
      <c r="I71" s="104">
        <f t="shared" si="20"/>
        <v>0</v>
      </c>
      <c r="J71" s="104">
        <f t="shared" si="21"/>
        <v>0</v>
      </c>
      <c r="L71" s="85"/>
      <c r="M71" s="85"/>
      <c r="N71" s="85"/>
    </row>
    <row r="72" spans="1:14" hidden="1">
      <c r="A72" s="54"/>
      <c r="B72" s="82"/>
      <c r="C72" s="148">
        <f t="shared" si="15"/>
        <v>0</v>
      </c>
      <c r="D72" s="140">
        <f t="shared" si="22"/>
        <v>0</v>
      </c>
      <c r="E72" s="104">
        <f t="shared" si="16"/>
        <v>0</v>
      </c>
      <c r="F72" s="104">
        <f t="shared" si="17"/>
        <v>0</v>
      </c>
      <c r="G72" s="104">
        <f t="shared" si="18"/>
        <v>0</v>
      </c>
      <c r="H72" s="104">
        <f t="shared" si="19"/>
        <v>0</v>
      </c>
      <c r="I72" s="104">
        <f t="shared" si="20"/>
        <v>0</v>
      </c>
      <c r="J72" s="104">
        <f t="shared" si="21"/>
        <v>0</v>
      </c>
      <c r="L72" s="85"/>
      <c r="M72" s="85"/>
      <c r="N72" s="85"/>
    </row>
    <row r="73" spans="1:14" hidden="1">
      <c r="A73" s="54"/>
      <c r="B73" s="82"/>
      <c r="C73" s="148">
        <f t="shared" si="15"/>
        <v>0</v>
      </c>
      <c r="D73" s="140">
        <f t="shared" si="22"/>
        <v>0</v>
      </c>
      <c r="E73" s="104">
        <f t="shared" si="16"/>
        <v>0</v>
      </c>
      <c r="F73" s="104">
        <f t="shared" si="17"/>
        <v>0</v>
      </c>
      <c r="G73" s="104">
        <f t="shared" si="18"/>
        <v>0</v>
      </c>
      <c r="H73" s="104">
        <f t="shared" si="19"/>
        <v>0</v>
      </c>
      <c r="I73" s="104">
        <f t="shared" si="20"/>
        <v>0</v>
      </c>
      <c r="J73" s="104">
        <f t="shared" si="21"/>
        <v>0</v>
      </c>
      <c r="L73" s="85"/>
      <c r="M73" s="85"/>
      <c r="N73" s="85"/>
    </row>
    <row r="74" spans="1:14" hidden="1">
      <c r="A74" s="54"/>
      <c r="B74" s="82"/>
      <c r="C74" s="148">
        <f t="shared" si="15"/>
        <v>0</v>
      </c>
      <c r="D74" s="140">
        <f t="shared" si="22"/>
        <v>0</v>
      </c>
      <c r="E74" s="104">
        <f t="shared" si="16"/>
        <v>0</v>
      </c>
      <c r="F74" s="104">
        <f t="shared" si="17"/>
        <v>0</v>
      </c>
      <c r="G74" s="104">
        <f t="shared" si="18"/>
        <v>0</v>
      </c>
      <c r="H74" s="104">
        <f t="shared" si="19"/>
        <v>0</v>
      </c>
      <c r="I74" s="104">
        <f t="shared" si="20"/>
        <v>0</v>
      </c>
      <c r="J74" s="104">
        <f t="shared" si="21"/>
        <v>0</v>
      </c>
      <c r="L74" s="85"/>
      <c r="M74" s="85"/>
      <c r="N74" s="85"/>
    </row>
    <row r="75" spans="1:14" hidden="1">
      <c r="A75" s="54"/>
      <c r="B75" s="82"/>
      <c r="C75" s="148">
        <f t="shared" si="15"/>
        <v>0</v>
      </c>
      <c r="D75" s="140">
        <f t="shared" si="22"/>
        <v>0</v>
      </c>
      <c r="E75" s="104">
        <f t="shared" si="16"/>
        <v>0</v>
      </c>
      <c r="F75" s="104">
        <f t="shared" si="17"/>
        <v>0</v>
      </c>
      <c r="G75" s="104">
        <f t="shared" si="18"/>
        <v>0</v>
      </c>
      <c r="H75" s="104">
        <f t="shared" si="19"/>
        <v>0</v>
      </c>
      <c r="I75" s="104">
        <f t="shared" si="20"/>
        <v>0</v>
      </c>
      <c r="J75" s="104">
        <f t="shared" si="21"/>
        <v>0</v>
      </c>
      <c r="L75" s="85"/>
      <c r="M75" s="85"/>
      <c r="N75" s="85"/>
    </row>
    <row r="76" spans="1:14" ht="15" hidden="1">
      <c r="A76" s="54"/>
      <c r="B76" s="83"/>
      <c r="C76" s="148">
        <f t="shared" si="15"/>
        <v>0</v>
      </c>
      <c r="D76" s="140">
        <f t="shared" si="22"/>
        <v>0</v>
      </c>
      <c r="E76" s="104">
        <f t="shared" si="16"/>
        <v>0</v>
      </c>
      <c r="F76" s="104">
        <f t="shared" si="17"/>
        <v>0</v>
      </c>
      <c r="G76" s="104">
        <f t="shared" si="18"/>
        <v>0</v>
      </c>
      <c r="H76" s="104">
        <f t="shared" si="19"/>
        <v>0</v>
      </c>
      <c r="I76" s="104">
        <f t="shared" si="20"/>
        <v>0</v>
      </c>
      <c r="J76" s="104">
        <f t="shared" si="21"/>
        <v>0</v>
      </c>
      <c r="L76" s="85"/>
      <c r="M76" s="85"/>
      <c r="N76" s="85"/>
    </row>
    <row r="77" spans="1:14" ht="15" hidden="1">
      <c r="A77" s="54"/>
      <c r="B77" s="83"/>
      <c r="C77" s="148">
        <f t="shared" si="15"/>
        <v>0</v>
      </c>
      <c r="D77" s="140">
        <f t="shared" si="22"/>
        <v>0</v>
      </c>
      <c r="E77" s="104">
        <f t="shared" si="16"/>
        <v>0</v>
      </c>
      <c r="F77" s="104">
        <f t="shared" si="17"/>
        <v>0</v>
      </c>
      <c r="G77" s="104">
        <f t="shared" si="18"/>
        <v>0</v>
      </c>
      <c r="H77" s="104">
        <f t="shared" si="19"/>
        <v>0</v>
      </c>
      <c r="I77" s="104">
        <f t="shared" si="20"/>
        <v>0</v>
      </c>
      <c r="J77" s="104">
        <f t="shared" si="21"/>
        <v>0</v>
      </c>
      <c r="L77" s="85"/>
      <c r="M77" s="85"/>
      <c r="N77" s="85"/>
    </row>
    <row r="78" spans="1:14" ht="15" hidden="1">
      <c r="A78" s="54"/>
      <c r="B78" s="83"/>
      <c r="C78" s="148">
        <f t="shared" si="15"/>
        <v>0</v>
      </c>
      <c r="D78" s="140">
        <f t="shared" si="22"/>
        <v>0</v>
      </c>
      <c r="E78" s="104">
        <f t="shared" si="16"/>
        <v>0</v>
      </c>
      <c r="F78" s="104">
        <f t="shared" si="17"/>
        <v>0</v>
      </c>
      <c r="G78" s="104">
        <f t="shared" si="18"/>
        <v>0</v>
      </c>
      <c r="H78" s="104">
        <f t="shared" si="19"/>
        <v>0</v>
      </c>
      <c r="I78" s="104">
        <f t="shared" si="20"/>
        <v>0</v>
      </c>
      <c r="J78" s="104">
        <f t="shared" si="21"/>
        <v>0</v>
      </c>
      <c r="L78" s="85"/>
      <c r="M78" s="85"/>
      <c r="N78" s="85"/>
    </row>
    <row r="79" spans="1:14" ht="15" hidden="1">
      <c r="A79" s="54"/>
      <c r="B79" s="83"/>
      <c r="C79" s="148">
        <f t="shared" si="15"/>
        <v>0</v>
      </c>
      <c r="D79" s="140">
        <f t="shared" si="22"/>
        <v>0</v>
      </c>
      <c r="E79" s="104">
        <f t="shared" si="16"/>
        <v>0</v>
      </c>
      <c r="F79" s="104">
        <f t="shared" si="17"/>
        <v>0</v>
      </c>
      <c r="G79" s="104">
        <f t="shared" si="18"/>
        <v>0</v>
      </c>
      <c r="H79" s="104">
        <f t="shared" si="19"/>
        <v>0</v>
      </c>
      <c r="I79" s="104">
        <f t="shared" si="20"/>
        <v>0</v>
      </c>
      <c r="J79" s="104">
        <f t="shared" si="21"/>
        <v>0</v>
      </c>
      <c r="L79" s="85"/>
      <c r="M79" s="85"/>
      <c r="N79" s="85"/>
    </row>
    <row r="80" spans="1:14" ht="15" hidden="1">
      <c r="A80" s="54"/>
      <c r="B80" s="83"/>
      <c r="C80" s="148">
        <f t="shared" si="15"/>
        <v>0</v>
      </c>
      <c r="D80" s="140">
        <f t="shared" si="22"/>
        <v>0</v>
      </c>
      <c r="E80" s="104">
        <f t="shared" si="16"/>
        <v>0</v>
      </c>
      <c r="F80" s="104">
        <f t="shared" si="17"/>
        <v>0</v>
      </c>
      <c r="G80" s="104">
        <f t="shared" si="18"/>
        <v>0</v>
      </c>
      <c r="H80" s="104">
        <f t="shared" si="19"/>
        <v>0</v>
      </c>
      <c r="I80" s="104">
        <f t="shared" si="20"/>
        <v>0</v>
      </c>
      <c r="J80" s="104">
        <f t="shared" si="21"/>
        <v>0</v>
      </c>
      <c r="L80" s="85"/>
      <c r="M80" s="85"/>
      <c r="N80" s="85"/>
    </row>
    <row r="81" spans="1:24" ht="15" hidden="1">
      <c r="A81" s="54"/>
      <c r="B81" s="83"/>
      <c r="C81" s="148">
        <f t="shared" si="15"/>
        <v>0</v>
      </c>
      <c r="D81" s="140">
        <f t="shared" si="22"/>
        <v>0</v>
      </c>
      <c r="E81" s="104">
        <f t="shared" si="16"/>
        <v>0</v>
      </c>
      <c r="F81" s="104">
        <f t="shared" si="17"/>
        <v>0</v>
      </c>
      <c r="G81" s="104">
        <f t="shared" si="18"/>
        <v>0</v>
      </c>
      <c r="H81" s="104">
        <f t="shared" si="19"/>
        <v>0</v>
      </c>
      <c r="I81" s="104">
        <f t="shared" si="20"/>
        <v>0</v>
      </c>
      <c r="J81" s="104">
        <f t="shared" si="21"/>
        <v>0</v>
      </c>
      <c r="L81" s="85"/>
      <c r="M81" s="85"/>
      <c r="N81" s="85"/>
    </row>
    <row r="82" spans="1:24" ht="15" hidden="1">
      <c r="A82" s="54"/>
      <c r="B82" s="83"/>
      <c r="C82" s="148">
        <f t="shared" si="15"/>
        <v>0</v>
      </c>
      <c r="D82" s="140">
        <f t="shared" si="22"/>
        <v>0</v>
      </c>
      <c r="E82" s="104">
        <f t="shared" si="16"/>
        <v>0</v>
      </c>
      <c r="F82" s="104">
        <f t="shared" si="17"/>
        <v>0</v>
      </c>
      <c r="G82" s="104">
        <f t="shared" si="18"/>
        <v>0</v>
      </c>
      <c r="H82" s="104">
        <f t="shared" si="19"/>
        <v>0</v>
      </c>
      <c r="I82" s="104">
        <f t="shared" si="20"/>
        <v>0</v>
      </c>
      <c r="J82" s="104">
        <f t="shared" si="21"/>
        <v>0</v>
      </c>
      <c r="L82" s="85"/>
      <c r="M82" s="85"/>
      <c r="N82" s="85"/>
    </row>
    <row r="83" spans="1:24" ht="15" hidden="1">
      <c r="A83" s="54"/>
      <c r="B83" s="83"/>
      <c r="C83" s="148">
        <f t="shared" si="15"/>
        <v>0</v>
      </c>
      <c r="D83" s="140">
        <f t="shared" si="22"/>
        <v>0</v>
      </c>
      <c r="E83" s="104">
        <f t="shared" si="16"/>
        <v>0</v>
      </c>
      <c r="F83" s="104">
        <f t="shared" si="17"/>
        <v>0</v>
      </c>
      <c r="G83" s="104">
        <f t="shared" si="18"/>
        <v>0</v>
      </c>
      <c r="H83" s="104">
        <f t="shared" si="19"/>
        <v>0</v>
      </c>
      <c r="I83" s="104">
        <f t="shared" si="20"/>
        <v>0</v>
      </c>
      <c r="J83" s="104">
        <f t="shared" si="21"/>
        <v>0</v>
      </c>
      <c r="L83" s="85"/>
      <c r="M83" s="85"/>
      <c r="N83" s="85"/>
    </row>
    <row r="84" spans="1:24" ht="15" hidden="1">
      <c r="A84" s="49"/>
      <c r="B84" s="83"/>
      <c r="C84" s="148">
        <f t="shared" si="15"/>
        <v>0</v>
      </c>
      <c r="D84" s="140">
        <f t="shared" si="22"/>
        <v>0</v>
      </c>
      <c r="E84" s="104">
        <f t="shared" si="16"/>
        <v>0</v>
      </c>
      <c r="F84" s="104">
        <f t="shared" si="17"/>
        <v>0</v>
      </c>
      <c r="G84" s="104">
        <f t="shared" si="18"/>
        <v>0</v>
      </c>
      <c r="H84" s="104">
        <f t="shared" si="19"/>
        <v>0</v>
      </c>
      <c r="I84" s="104">
        <f t="shared" si="20"/>
        <v>0</v>
      </c>
      <c r="J84" s="104">
        <f t="shared" si="21"/>
        <v>0</v>
      </c>
      <c r="L84" s="85"/>
      <c r="M84" s="85"/>
      <c r="N84" s="85"/>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t="e">
        <f>VLOOKUP(J92,'POINTS SCORE'!$B$8:$AK$37,2,FALSE)</f>
        <v>#N/A</v>
      </c>
      <c r="L93" s="94" t="e">
        <f>VLOOKUP(J92,'POINTS SCORE'!$B$37:$AK$78,2,FALSE)</f>
        <v>#N/A</v>
      </c>
      <c r="M93" s="96">
        <v>1</v>
      </c>
      <c r="N93" s="85"/>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V99" s="99"/>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V100" s="99"/>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V101" s="99"/>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V102" s="99"/>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V103" s="99"/>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V104" s="99"/>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V105" s="99"/>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V106" s="99"/>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V107" s="99"/>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V108" s="99"/>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V109" s="99"/>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V110" s="99"/>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V111" s="99"/>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V112" s="99"/>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V113" s="99"/>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V114" s="99"/>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V115" s="99"/>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V116" s="99"/>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V117" s="99"/>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V118" s="99"/>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V119" s="99"/>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V120" s="99"/>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V121" s="99"/>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V122" s="99"/>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94" t="e">
        <f>VLOOKUP(F92,'POINTS SCORE'!$B$8:$AK$37,34,FALSE)</f>
        <v>#N/A</v>
      </c>
      <c r="H123" s="94" t="e">
        <f>VLOOKUP(F92,'POINTS SCORE'!$B$37:$AK$78,34,FALSE)</f>
        <v>#N/A</v>
      </c>
      <c r="I123" s="96" t="s">
        <v>62</v>
      </c>
      <c r="J123" s="99"/>
      <c r="K123" s="94" t="e">
        <f>VLOOKUP(J92,'POINTS SCORE'!$B$8:$AK$37,34,FALSE)</f>
        <v>#N/A</v>
      </c>
      <c r="L123" s="94" t="e">
        <f>VLOOKUP(J92,'POINTS SCORE'!$B$37:$AK$78,34,FALSE)</f>
        <v>#N/A</v>
      </c>
      <c r="M123" s="96" t="s">
        <v>62</v>
      </c>
      <c r="N123" s="99"/>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V123" s="99"/>
      <c r="W123" s="94" t="e">
        <f>VLOOKUP(V92,'POINTS SCORE'!$B$8:$AK$37,34,FALSE)</f>
        <v>#N/A</v>
      </c>
      <c r="X123" s="94" t="e">
        <f>VLOOKUP(V92,'POINTS SCORE'!$B$37:$AK$78,34,FALSE)</f>
        <v>#N/A</v>
      </c>
    </row>
    <row r="124" spans="1:24">
      <c r="A124" s="88" t="s">
        <v>62</v>
      </c>
      <c r="B124" s="99"/>
      <c r="C124" s="85" t="e">
        <f>VLOOKUP(B92,'POINTS SCORE'!$B$8:$AK$37,34,FALSE)</f>
        <v>#N/A</v>
      </c>
      <c r="D124" s="85" t="e">
        <f>VLOOKUP(B92,'POINTS SCORE'!$B$37:$AK$78,34,FALSE)</f>
        <v>#N/A</v>
      </c>
      <c r="E124" s="96" t="s">
        <v>62</v>
      </c>
      <c r="F124" s="85"/>
      <c r="G124" s="94" t="e">
        <f>VLOOKUP(F92,'POINTS SCORE'!$B$8:$AK$37,34,FALSE)</f>
        <v>#N/A</v>
      </c>
      <c r="H124" s="94" t="e">
        <f>VLOOKUP(F92,'POINTS SCORE'!$B$37:$AK$78,34,FALSE)</f>
        <v>#N/A</v>
      </c>
      <c r="I124" s="96" t="s">
        <v>62</v>
      </c>
      <c r="J124" s="99"/>
      <c r="K124" s="94" t="e">
        <f>VLOOKUP(J92,'POINTS SCORE'!$B$8:$AK$37,34,FALSE)</f>
        <v>#N/A</v>
      </c>
      <c r="L124" s="94" t="e">
        <f>VLOOKUP(J92,'POINTS SCORE'!$B$37:$AK$78,34,FALSE)</f>
        <v>#N/A</v>
      </c>
      <c r="M124" s="96" t="s">
        <v>62</v>
      </c>
      <c r="N124" s="99"/>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V124" s="99"/>
      <c r="W124" s="94" t="e">
        <f>VLOOKUP(V92,'POINTS SCORE'!$B$8:$AK$37,34,FALSE)</f>
        <v>#N/A</v>
      </c>
      <c r="X124" s="94" t="e">
        <f>VLOOKUP(V92,'POINTS SCORE'!$B$37:$AK$78,34,FALSE)</f>
        <v>#N/A</v>
      </c>
    </row>
    <row r="125" spans="1:24">
      <c r="A125" s="88" t="s">
        <v>62</v>
      </c>
      <c r="B125" s="99"/>
      <c r="C125" s="85" t="e">
        <f>VLOOKUP(B92,'POINTS SCORE'!$B$8:$AK$37,34,FALSE)</f>
        <v>#N/A</v>
      </c>
      <c r="D125" s="85" t="e">
        <f>VLOOKUP(B92,'POINTS SCORE'!$B$37:$AK$78,34,FALSE)</f>
        <v>#N/A</v>
      </c>
      <c r="E125" s="96" t="s">
        <v>62</v>
      </c>
      <c r="F125" s="85"/>
      <c r="G125" s="94" t="e">
        <f>VLOOKUP(F92,'POINTS SCORE'!$B$8:$AK$37,34,FALSE)</f>
        <v>#N/A</v>
      </c>
      <c r="H125" s="94" t="e">
        <f>VLOOKUP(F92,'POINTS SCORE'!$B$37:$AK$78,34,FALSE)</f>
        <v>#N/A</v>
      </c>
      <c r="I125" s="96" t="s">
        <v>62</v>
      </c>
      <c r="J125" s="99"/>
      <c r="K125" s="94" t="e">
        <f>VLOOKUP(J92,'POINTS SCORE'!$B$8:$AK$37,34,FALSE)</f>
        <v>#N/A</v>
      </c>
      <c r="L125" s="94" t="e">
        <f>VLOOKUP(J92,'POINTS SCORE'!$B$37:$AK$78,34,FALSE)</f>
        <v>#N/A</v>
      </c>
      <c r="M125" s="96" t="s">
        <v>62</v>
      </c>
      <c r="N125" s="99"/>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V125" s="99"/>
      <c r="W125" s="94" t="e">
        <f>VLOOKUP(V92,'POINTS SCORE'!$B$8:$AK$37,34,FALSE)</f>
        <v>#N/A</v>
      </c>
      <c r="X125" s="94" t="e">
        <f>VLOOKUP(V92,'POINTS SCORE'!$B$37:$AK$78,34,FALSE)</f>
        <v>#N/A</v>
      </c>
    </row>
    <row r="126" spans="1:24">
      <c r="A126" s="88" t="s">
        <v>62</v>
      </c>
      <c r="B126" s="99"/>
      <c r="C126" s="85" t="e">
        <f>VLOOKUP(B92,'POINTS SCORE'!$B$8:$AK$37,34,FALSE)</f>
        <v>#N/A</v>
      </c>
      <c r="D126" s="85" t="e">
        <f>VLOOKUP(B92,'POINTS SCORE'!$B$37:$AK$78,34,FALSE)</f>
        <v>#N/A</v>
      </c>
      <c r="E126" s="96" t="s">
        <v>62</v>
      </c>
      <c r="F126" s="85"/>
      <c r="G126" s="94" t="e">
        <f>VLOOKUP(F92,'POINTS SCORE'!$B$8:$AK$37,34,FALSE)</f>
        <v>#N/A</v>
      </c>
      <c r="H126" s="94" t="e">
        <f>VLOOKUP(F92,'POINTS SCORE'!$B$37:$AK$78,34,FALSE)</f>
        <v>#N/A</v>
      </c>
      <c r="I126" s="96" t="s">
        <v>62</v>
      </c>
      <c r="J126" s="99"/>
      <c r="K126" s="94" t="e">
        <f>VLOOKUP(J92,'POINTS SCORE'!$B$8:$AK$37,34,FALSE)</f>
        <v>#N/A</v>
      </c>
      <c r="L126" s="94" t="e">
        <f>VLOOKUP(J92,'POINTS SCORE'!$B$37:$AK$78,34,FALSE)</f>
        <v>#N/A</v>
      </c>
      <c r="M126" s="96" t="s">
        <v>62</v>
      </c>
      <c r="N126" s="99"/>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V126" s="99"/>
      <c r="W126" s="94" t="e">
        <f>VLOOKUP(V92,'POINTS SCORE'!$B$8:$AK$37,34,FALSE)</f>
        <v>#N/A</v>
      </c>
      <c r="X126" s="94" t="e">
        <f>VLOOKUP(V92,'POINTS SCORE'!$B$37:$AK$78,34,FALSE)</f>
        <v>#N/A</v>
      </c>
    </row>
    <row r="127" spans="1:24">
      <c r="A127" s="88" t="s">
        <v>62</v>
      </c>
      <c r="B127" s="99"/>
      <c r="C127" s="85" t="e">
        <f>VLOOKUP(B92,'POINTS SCORE'!$B$8:$AK$37,34,FALSE)</f>
        <v>#N/A</v>
      </c>
      <c r="D127" s="85" t="e">
        <f>VLOOKUP(B92,'POINTS SCORE'!$B$37:$AK$78,34,FALSE)</f>
        <v>#N/A</v>
      </c>
      <c r="E127" s="96" t="s">
        <v>62</v>
      </c>
      <c r="F127" s="85"/>
      <c r="G127" s="94" t="e">
        <f>VLOOKUP(F92,'POINTS SCORE'!$B$8:$AK$37,34,FALSE)</f>
        <v>#N/A</v>
      </c>
      <c r="H127" s="94" t="e">
        <f>VLOOKUP(F92,'POINTS SCORE'!$B$37:$AK$78,34,FALSE)</f>
        <v>#N/A</v>
      </c>
      <c r="I127" s="96" t="s">
        <v>62</v>
      </c>
      <c r="J127" s="99"/>
      <c r="K127" s="94" t="e">
        <f>VLOOKUP(J92,'POINTS SCORE'!$B$8:$AK$37,34,FALSE)</f>
        <v>#N/A</v>
      </c>
      <c r="L127" s="94" t="e">
        <f>VLOOKUP(J92,'POINTS SCORE'!$B$37:$AK$78,34,FALSE)</f>
        <v>#N/A</v>
      </c>
      <c r="M127" s="96" t="s">
        <v>62</v>
      </c>
      <c r="N127" s="99"/>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V127" s="99"/>
      <c r="W127" s="94" t="e">
        <f>VLOOKUP(V92,'POINTS SCORE'!$B$8:$AK$37,34,FALSE)</f>
        <v>#N/A</v>
      </c>
      <c r="X127" s="94" t="e">
        <f>VLOOKUP(V92,'POINTS SCORE'!$B$37:$AK$78,34,FALSE)</f>
        <v>#N/A</v>
      </c>
    </row>
    <row r="128" spans="1:24">
      <c r="A128" s="88" t="s">
        <v>62</v>
      </c>
      <c r="B128" s="99"/>
      <c r="C128" s="85" t="e">
        <f>VLOOKUP(B92,'POINTS SCORE'!$B$8:$AK$37,34,FALSE)</f>
        <v>#N/A</v>
      </c>
      <c r="D128" s="85" t="e">
        <f>VLOOKUP(B92,'POINTS SCORE'!$B$37:$AK$78,34,FALSE)</f>
        <v>#N/A</v>
      </c>
      <c r="E128" s="96" t="s">
        <v>62</v>
      </c>
      <c r="F128" s="85"/>
      <c r="G128" s="94" t="e">
        <f>VLOOKUP(F92,'POINTS SCORE'!$B$8:$AK$37,34,FALSE)</f>
        <v>#N/A</v>
      </c>
      <c r="H128" s="94" t="e">
        <f>VLOOKUP(F92,'POINTS SCORE'!$B$37:$AK$78,34,FALSE)</f>
        <v>#N/A</v>
      </c>
      <c r="I128" s="96" t="s">
        <v>62</v>
      </c>
      <c r="J128" s="99"/>
      <c r="K128" s="94" t="e">
        <f>VLOOKUP(J92,'POINTS SCORE'!$B$8:$AK$37,34,FALSE)</f>
        <v>#N/A</v>
      </c>
      <c r="L128" s="94" t="e">
        <f>VLOOKUP(J92,'POINTS SCORE'!$B$37:$AK$78,34,FALSE)</f>
        <v>#N/A</v>
      </c>
      <c r="M128" s="96" t="s">
        <v>62</v>
      </c>
      <c r="N128" s="99"/>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V128" s="99"/>
      <c r="W128" s="94" t="e">
        <f>VLOOKUP(V92,'POINTS SCORE'!$B$8:$AK$37,34,FALSE)</f>
        <v>#N/A</v>
      </c>
      <c r="X128" s="94" t="e">
        <f>VLOOKUP(V92,'POINTS SCORE'!$B$37:$AK$78,34,FALSE)</f>
        <v>#N/A</v>
      </c>
    </row>
    <row r="129" spans="1:24">
      <c r="A129" s="88" t="s">
        <v>62</v>
      </c>
      <c r="B129" s="99"/>
      <c r="C129" s="85" t="e">
        <f>VLOOKUP(B92,'POINTS SCORE'!$B$8:$AK$37,34,FALSE)</f>
        <v>#N/A</v>
      </c>
      <c r="D129" s="85" t="e">
        <f>VLOOKUP(B92,'POINTS SCORE'!$B$37:$AK$78,34,FALSE)</f>
        <v>#N/A</v>
      </c>
      <c r="E129" s="96" t="s">
        <v>63</v>
      </c>
      <c r="F129" s="85"/>
      <c r="G129" s="94" t="e">
        <f>VLOOKUP(F92,'POINTS SCORE'!$B$8:$AK$37,34,FALSE)</f>
        <v>#N/A</v>
      </c>
      <c r="H129" s="94" t="e">
        <f>VLOOKUP(F92,'POINTS SCORE'!$B$37:$AK$78,34,FALSE)</f>
        <v>#N/A</v>
      </c>
      <c r="I129" s="96" t="s">
        <v>63</v>
      </c>
      <c r="J129" s="99"/>
      <c r="K129" s="94" t="e">
        <f>VLOOKUP(J92,'POINTS SCORE'!$B$8:$AK$37,34,FALSE)</f>
        <v>#N/A</v>
      </c>
      <c r="L129" s="94" t="e">
        <f>VLOOKUP(J92,'POINTS SCORE'!$B$37:$AK$78,34,FALSE)</f>
        <v>#N/A</v>
      </c>
      <c r="M129" s="96" t="s">
        <v>63</v>
      </c>
      <c r="N129" s="99"/>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V129" s="99"/>
      <c r="W129" s="94" t="e">
        <f>VLOOKUP(V92,'POINTS SCORE'!$B$8:$AK$37,34,FALSE)</f>
        <v>#N/A</v>
      </c>
      <c r="X129" s="94" t="e">
        <f>VLOOKUP(V92,'POINTS SCORE'!$B$37:$AK$78,34,FALSE)</f>
        <v>#N/A</v>
      </c>
    </row>
    <row r="130" spans="1:24">
      <c r="A130" s="88" t="s">
        <v>63</v>
      </c>
      <c r="B130" s="99"/>
      <c r="C130" s="85" t="e">
        <f>VLOOKUP(B92,'POINTS SCORE'!$B$8:$AK$37,34,FALSE)</f>
        <v>#N/A</v>
      </c>
      <c r="D130" s="85" t="e">
        <f>VLOOKUP(B92,'POINTS SCORE'!$B$37:$AK$78,34,FALSE)</f>
        <v>#N/A</v>
      </c>
      <c r="E130" s="96" t="s">
        <v>63</v>
      </c>
      <c r="F130" s="85"/>
      <c r="G130" s="94" t="e">
        <f>VLOOKUP(F92,'POINTS SCORE'!$B$8:$AK$37,34,FALSE)</f>
        <v>#N/A</v>
      </c>
      <c r="H130" s="94" t="e">
        <f>VLOOKUP(F92,'POINTS SCORE'!$B$37:$AK$78,34,FALSE)</f>
        <v>#N/A</v>
      </c>
      <c r="I130" s="96" t="s">
        <v>63</v>
      </c>
      <c r="J130" s="99"/>
      <c r="K130" s="94" t="e">
        <f>VLOOKUP(J92,'POINTS SCORE'!$B$8:$AK$37,34,FALSE)</f>
        <v>#N/A</v>
      </c>
      <c r="L130" s="94" t="e">
        <f>VLOOKUP(J92,'POINTS SCORE'!$B$37:$AK$78,34,FALSE)</f>
        <v>#N/A</v>
      </c>
      <c r="M130" s="96" t="s">
        <v>63</v>
      </c>
      <c r="N130" s="99"/>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V130" s="99"/>
      <c r="W130" s="94" t="e">
        <f>VLOOKUP(V92,'POINTS SCORE'!$B$8:$AK$37,34,FALSE)</f>
        <v>#N/A</v>
      </c>
      <c r="X130" s="94" t="e">
        <f>VLOOKUP(V92,'POINTS SCORE'!$B$37:$AK$78,34,FALSE)</f>
        <v>#N/A</v>
      </c>
    </row>
    <row r="131" spans="1:24">
      <c r="A131" s="88" t="s">
        <v>63</v>
      </c>
      <c r="B131" s="99"/>
      <c r="C131" s="85" t="e">
        <f>VLOOKUP(B92,'POINTS SCORE'!$B$8:$AK$37,34,FALSE)</f>
        <v>#N/A</v>
      </c>
      <c r="D131" s="85" t="e">
        <f>VLOOKUP(B92,'POINTS SCORE'!$B$37:$AK$78,34,FALSE)</f>
        <v>#N/A</v>
      </c>
      <c r="E131" s="96" t="s">
        <v>63</v>
      </c>
      <c r="F131" s="85"/>
      <c r="G131" s="94" t="e">
        <f>VLOOKUP(F92,'POINTS SCORE'!$B$8:$AK$37,34,FALSE)</f>
        <v>#N/A</v>
      </c>
      <c r="H131" s="94" t="e">
        <f>VLOOKUP(F92,'POINTS SCORE'!$B$37:$AK$78,34,FALSE)</f>
        <v>#N/A</v>
      </c>
      <c r="I131" s="96" t="s">
        <v>63</v>
      </c>
      <c r="J131" s="99"/>
      <c r="K131" s="94" t="e">
        <f>VLOOKUP(J92,'POINTS SCORE'!$B$8:$AK$37,34,FALSE)</f>
        <v>#N/A</v>
      </c>
      <c r="L131" s="94" t="e">
        <f>VLOOKUP(J92,'POINTS SCORE'!$B$37:$AK$78,34,FALSE)</f>
        <v>#N/A</v>
      </c>
      <c r="M131" s="96" t="s">
        <v>63</v>
      </c>
      <c r="N131" s="99"/>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V131" s="99"/>
      <c r="W131" s="94" t="e">
        <f>VLOOKUP(V92,'POINTS SCORE'!$B$8:$AK$37,34,FALSE)</f>
        <v>#N/A</v>
      </c>
      <c r="X131" s="94" t="e">
        <f>VLOOKUP(V92,'POINTS SCORE'!$B$37:$AK$78,34,FALSE)</f>
        <v>#N/A</v>
      </c>
    </row>
    <row r="132" spans="1:24">
      <c r="A132" s="88" t="s">
        <v>64</v>
      </c>
      <c r="B132" s="99"/>
      <c r="C132" s="85" t="e">
        <f>VLOOKUP(B92,'POINTS SCORE'!$B$8:$AK$37,36,FALSE)</f>
        <v>#N/A</v>
      </c>
      <c r="D132" s="85" t="e">
        <f>VLOOKUP(B92,'POINTS SCORE'!$B$37:$AK$78,36,FALSE)</f>
        <v>#N/A</v>
      </c>
      <c r="E132" s="96" t="s">
        <v>64</v>
      </c>
      <c r="F132" s="85"/>
      <c r="G132" s="94" t="e">
        <f>VLOOKUP(F92,'POINTS SCORE'!$B$8:$AK$37,36,FALSE)</f>
        <v>#N/A</v>
      </c>
      <c r="H132" s="94" t="e">
        <f>VLOOKUP(F92,'POINTS SCORE'!$B$37:$AK$78,36,FALSE)</f>
        <v>#N/A</v>
      </c>
      <c r="I132" s="96" t="s">
        <v>64</v>
      </c>
      <c r="J132" s="99"/>
      <c r="K132" s="94" t="e">
        <f>VLOOKUP(J92,'POINTS SCORE'!$B$8:$AK$37,36,FALSE)</f>
        <v>#N/A</v>
      </c>
      <c r="L132" s="94" t="e">
        <f>VLOOKUP(J92,'POINTS SCORE'!$B$37:$AK$78,36,FALSE)</f>
        <v>#N/A</v>
      </c>
      <c r="M132" s="96" t="s">
        <v>64</v>
      </c>
      <c r="N132" s="99"/>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V132" s="99"/>
      <c r="W132" s="94" t="e">
        <f>VLOOKUP(V92,'POINTS SCORE'!$B$8:$AK$37,36,FALSE)</f>
        <v>#N/A</v>
      </c>
      <c r="X132" s="94" t="e">
        <f>VLOOKUP(V92,'POINTS SCORE'!$B$37:$AK$78,36,FALSE)</f>
        <v>#N/A</v>
      </c>
    </row>
    <row r="133" spans="1:24">
      <c r="A133" s="88" t="s">
        <v>64</v>
      </c>
      <c r="B133" s="99"/>
      <c r="C133" s="85" t="e">
        <f>VLOOKUP(B92,'POINTS SCORE'!$B$8:$AK$37,36,FALSE)</f>
        <v>#N/A</v>
      </c>
      <c r="D133" s="85" t="e">
        <f>VLOOKUP(B92,'POINTS SCORE'!$B$37:$AK$78,36,FALSE)</f>
        <v>#N/A</v>
      </c>
      <c r="E133" s="96" t="s">
        <v>64</v>
      </c>
      <c r="F133" s="85"/>
      <c r="G133" s="94" t="e">
        <f>VLOOKUP(F92,'POINTS SCORE'!$B$8:$AK$37,36,FALSE)</f>
        <v>#N/A</v>
      </c>
      <c r="H133" s="94" t="e">
        <f>VLOOKUP(F92,'POINTS SCORE'!$B$37:$AK$78,36,FALSE)</f>
        <v>#N/A</v>
      </c>
      <c r="I133" s="96" t="s">
        <v>64</v>
      </c>
      <c r="J133" s="99"/>
      <c r="K133" s="94" t="e">
        <f>VLOOKUP(J92,'POINTS SCORE'!$B$8:$AK$37,36,FALSE)</f>
        <v>#N/A</v>
      </c>
      <c r="L133" s="94" t="e">
        <f>VLOOKUP(J92,'POINTS SCORE'!$B$37:$AK$78,36,FALSE)</f>
        <v>#N/A</v>
      </c>
      <c r="M133" s="96" t="s">
        <v>64</v>
      </c>
      <c r="N133" s="99"/>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V133" s="99"/>
      <c r="W133" s="94" t="e">
        <f>VLOOKUP(V92,'POINTS SCORE'!$B$8:$AK$37,36,FALSE)</f>
        <v>#N/A</v>
      </c>
      <c r="X133" s="94" t="e">
        <f>VLOOKUP(V92,'POINTS SCORE'!$B$37:$AK$78,36,FALSE)</f>
        <v>#N/A</v>
      </c>
    </row>
    <row r="134" spans="1:24">
      <c r="A134" s="88" t="s">
        <v>64</v>
      </c>
      <c r="B134" s="99"/>
      <c r="C134" s="85" t="e">
        <f>VLOOKUP(B92,'POINTS SCORE'!$B$8:$AK$37,36,FALSE)</f>
        <v>#N/A</v>
      </c>
      <c r="D134" s="85" t="e">
        <f>VLOOKUP(B92,'POINTS SCORE'!$B$37:$AK$78,36,FALSE)</f>
        <v>#N/A</v>
      </c>
      <c r="E134" s="96" t="s">
        <v>64</v>
      </c>
      <c r="F134" s="85"/>
      <c r="G134" s="94" t="e">
        <f>VLOOKUP(F92,'POINTS SCORE'!$B$8:$AK$37,36,FALSE)</f>
        <v>#N/A</v>
      </c>
      <c r="H134" s="94" t="e">
        <f>VLOOKUP(F92,'POINTS SCORE'!$B$37:$AK$78,36,FALSE)</f>
        <v>#N/A</v>
      </c>
      <c r="I134" s="96" t="s">
        <v>64</v>
      </c>
      <c r="J134" s="99"/>
      <c r="K134" s="94" t="e">
        <f>VLOOKUP(J92,'POINTS SCORE'!$B$8:$AK$37,36,FALSE)</f>
        <v>#N/A</v>
      </c>
      <c r="L134" s="94" t="e">
        <f>VLOOKUP(J92,'POINTS SCORE'!$B$37:$AK$78,36,FALSE)</f>
        <v>#N/A</v>
      </c>
      <c r="M134" s="96" t="s">
        <v>64</v>
      </c>
      <c r="N134" s="99"/>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V134" s="99"/>
      <c r="W134" s="94" t="e">
        <f>VLOOKUP(V92,'POINTS SCORE'!$B$8:$AK$37,36,FALSE)</f>
        <v>#N/A</v>
      </c>
      <c r="X134" s="94"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900-000000000000}"/>
  <mergeCells count="8">
    <mergeCell ref="Q89:T89"/>
    <mergeCell ref="U89:X89"/>
    <mergeCell ref="D2:E2"/>
    <mergeCell ref="A89:D89"/>
    <mergeCell ref="E89:H89"/>
    <mergeCell ref="I89:L89"/>
    <mergeCell ref="M89:P89"/>
    <mergeCell ref="B2:C2"/>
  </mergeCells>
  <phoneticPr fontId="7"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5" customWidth="1"/>
    <col min="2" max="2" width="22.5703125" style="85" customWidth="1"/>
    <col min="3" max="3" width="19.42578125" style="85" bestFit="1" customWidth="1"/>
    <col min="4" max="4" width="24.85546875" style="94" bestFit="1" customWidth="1"/>
    <col min="5" max="7" width="14.5703125" style="94" customWidth="1"/>
    <col min="8" max="8" width="18.85546875" style="94" bestFit="1" customWidth="1"/>
    <col min="9" max="11" width="14.5703125" style="94" customWidth="1"/>
    <col min="12" max="12" width="20.140625" style="94" customWidth="1"/>
    <col min="13" max="13" width="18.85546875" style="94" customWidth="1"/>
    <col min="14" max="14" width="16.5703125" style="94" customWidth="1"/>
    <col min="15" max="15" width="16" style="85" bestFit="1" customWidth="1"/>
    <col min="16" max="16" width="18.85546875" style="85" bestFit="1" customWidth="1"/>
    <col min="17" max="19" width="12.5703125" style="85" customWidth="1"/>
    <col min="20" max="20" width="18.85546875" style="85" bestFit="1" customWidth="1"/>
    <col min="21" max="23" width="12.5703125" style="85" customWidth="1"/>
    <col min="24" max="24" width="18.85546875" style="85" bestFit="1" customWidth="1"/>
    <col min="25" max="27" width="12.5703125" style="85" customWidth="1"/>
    <col min="28" max="28" width="18.85546875" style="85" bestFit="1" customWidth="1"/>
    <col min="29" max="39" width="12.5703125" style="85" customWidth="1"/>
    <col min="40" max="16384" width="8.85546875" style="85"/>
  </cols>
  <sheetData>
    <row r="1" spans="1:36" ht="15" customHeight="1"/>
    <row r="2" spans="1:36" s="90" customFormat="1" ht="15" customHeight="1">
      <c r="A2" s="177" t="s">
        <v>6</v>
      </c>
      <c r="B2" s="207" t="s">
        <v>61</v>
      </c>
      <c r="C2" s="207"/>
      <c r="D2" s="215"/>
      <c r="E2" s="215"/>
      <c r="F2" s="97"/>
      <c r="G2" s="97"/>
      <c r="H2" s="97"/>
      <c r="I2" s="97"/>
      <c r="J2" s="97"/>
      <c r="K2" s="97"/>
      <c r="L2" s="97"/>
      <c r="M2" s="97"/>
      <c r="N2" s="97"/>
    </row>
    <row r="3" spans="1:36" ht="15" customHeight="1"/>
    <row r="4" spans="1:36" ht="15" customHeight="1">
      <c r="A4" s="8"/>
      <c r="C4" s="122"/>
    </row>
    <row r="5" spans="1:36" s="90" customFormat="1" ht="15" customHeight="1">
      <c r="A5" s="93" t="s">
        <v>9</v>
      </c>
      <c r="B5" s="93" t="s">
        <v>8</v>
      </c>
      <c r="C5" s="93" t="s">
        <v>5</v>
      </c>
      <c r="D5" s="93" t="s">
        <v>10</v>
      </c>
      <c r="E5" s="135" t="s">
        <v>65</v>
      </c>
      <c r="F5" s="136" t="s">
        <v>66</v>
      </c>
      <c r="G5" s="137" t="s">
        <v>45</v>
      </c>
      <c r="H5" s="142" t="s">
        <v>67</v>
      </c>
      <c r="I5" s="139" t="s">
        <v>68</v>
      </c>
      <c r="J5" s="179" t="s">
        <v>185</v>
      </c>
      <c r="K5" s="94"/>
    </row>
    <row r="6" spans="1:36" s="90" customFormat="1" ht="15" customHeight="1">
      <c r="A6" s="54"/>
      <c r="B6" s="145"/>
      <c r="C6" s="148">
        <f t="shared" ref="C6:C37" si="0">SUM(E6:K6)</f>
        <v>0</v>
      </c>
      <c r="D6" s="140">
        <f>SUM(E6:K6)-MIN(E6:H6)</f>
        <v>0</v>
      </c>
      <c r="E6" s="104">
        <f t="shared" ref="E6:E37" si="1">IFERROR(VLOOKUP(B6,$B$93:$C$134,2,FALSE),0)</f>
        <v>0</v>
      </c>
      <c r="F6" s="104">
        <f t="shared" ref="F6:F37" si="2">IFERROR(VLOOKUP(B6,$F$93:$G$134,2,FALSE),0)</f>
        <v>0</v>
      </c>
      <c r="G6" s="104">
        <f t="shared" ref="G6:G37" si="3">IFERROR(VLOOKUP(B6,$J$93:$K$134,2,FALSE),0)</f>
        <v>0</v>
      </c>
      <c r="H6" s="104">
        <f t="shared" ref="H6:H37" si="4">IFERROR(VLOOKUP(B6,$N$93:$O$134,2,FALSE),0)</f>
        <v>0</v>
      </c>
      <c r="I6" s="104">
        <f t="shared" ref="I6:I37" si="5">IFERROR(VLOOKUP(B6,$R$93:$S$134,2,FALSE),0)</f>
        <v>0</v>
      </c>
      <c r="J6" s="180">
        <f t="shared" ref="J6:J37" si="6">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ht="15" customHeight="1">
      <c r="A7" s="54"/>
      <c r="B7" s="145"/>
      <c r="C7" s="148">
        <f t="shared" si="0"/>
        <v>0</v>
      </c>
      <c r="D7" s="140">
        <f t="shared" ref="D7:D70" si="7">SUM(E7:K7)-MIN(E7:G7)</f>
        <v>0</v>
      </c>
      <c r="E7" s="104">
        <f t="shared" si="1"/>
        <v>0</v>
      </c>
      <c r="F7" s="104">
        <f t="shared" si="2"/>
        <v>0</v>
      </c>
      <c r="G7" s="104">
        <f t="shared" si="3"/>
        <v>0</v>
      </c>
      <c r="H7" s="104">
        <f t="shared" si="4"/>
        <v>0</v>
      </c>
      <c r="I7" s="104">
        <f t="shared" si="5"/>
        <v>0</v>
      </c>
      <c r="J7" s="180">
        <f t="shared" si="6"/>
        <v>0</v>
      </c>
      <c r="L7" s="85"/>
      <c r="M7" s="85"/>
      <c r="N7" s="85"/>
    </row>
    <row r="8" spans="1:36" ht="15" customHeight="1">
      <c r="A8" s="54"/>
      <c r="B8" s="145"/>
      <c r="C8" s="148">
        <f t="shared" si="0"/>
        <v>0</v>
      </c>
      <c r="D8" s="140">
        <f t="shared" si="7"/>
        <v>0</v>
      </c>
      <c r="E8" s="104">
        <f t="shared" si="1"/>
        <v>0</v>
      </c>
      <c r="F8" s="104">
        <f t="shared" si="2"/>
        <v>0</v>
      </c>
      <c r="G8" s="104">
        <f t="shared" si="3"/>
        <v>0</v>
      </c>
      <c r="H8" s="104">
        <f t="shared" si="4"/>
        <v>0</v>
      </c>
      <c r="I8" s="104">
        <f t="shared" si="5"/>
        <v>0</v>
      </c>
      <c r="J8" s="180">
        <f t="shared" si="6"/>
        <v>0</v>
      </c>
      <c r="L8" s="85"/>
      <c r="M8" s="85"/>
      <c r="N8" s="85"/>
    </row>
    <row r="9" spans="1:36" s="90" customFormat="1" ht="15" customHeight="1">
      <c r="A9" s="54"/>
      <c r="B9" s="145"/>
      <c r="C9" s="148">
        <f t="shared" si="0"/>
        <v>0</v>
      </c>
      <c r="D9" s="140">
        <f t="shared" si="7"/>
        <v>0</v>
      </c>
      <c r="E9" s="104">
        <f t="shared" si="1"/>
        <v>0</v>
      </c>
      <c r="F9" s="104">
        <f t="shared" si="2"/>
        <v>0</v>
      </c>
      <c r="G9" s="104">
        <f t="shared" si="3"/>
        <v>0</v>
      </c>
      <c r="H9" s="104">
        <f t="shared" si="4"/>
        <v>0</v>
      </c>
      <c r="I9" s="104">
        <f t="shared" si="5"/>
        <v>0</v>
      </c>
      <c r="J9" s="180">
        <f t="shared" si="6"/>
        <v>0</v>
      </c>
      <c r="K9" s="94"/>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ht="15" customHeight="1">
      <c r="A10" s="54"/>
      <c r="B10" s="145"/>
      <c r="C10" s="148">
        <f t="shared" si="0"/>
        <v>0</v>
      </c>
      <c r="D10" s="140">
        <f t="shared" si="7"/>
        <v>0</v>
      </c>
      <c r="E10" s="104">
        <f t="shared" si="1"/>
        <v>0</v>
      </c>
      <c r="F10" s="104">
        <f t="shared" si="2"/>
        <v>0</v>
      </c>
      <c r="G10" s="104">
        <f t="shared" si="3"/>
        <v>0</v>
      </c>
      <c r="H10" s="104">
        <f t="shared" si="4"/>
        <v>0</v>
      </c>
      <c r="I10" s="104">
        <f t="shared" si="5"/>
        <v>0</v>
      </c>
      <c r="J10" s="180">
        <f t="shared" si="6"/>
        <v>0</v>
      </c>
      <c r="L10" s="85"/>
      <c r="M10" s="85"/>
      <c r="N10" s="85"/>
    </row>
    <row r="11" spans="1:36" ht="15" hidden="1" customHeight="1">
      <c r="A11" s="54"/>
      <c r="B11" s="82"/>
      <c r="C11" s="148">
        <f t="shared" si="0"/>
        <v>0</v>
      </c>
      <c r="D11" s="140">
        <f t="shared" si="7"/>
        <v>0</v>
      </c>
      <c r="E11" s="104">
        <f t="shared" si="1"/>
        <v>0</v>
      </c>
      <c r="F11" s="104">
        <f t="shared" si="2"/>
        <v>0</v>
      </c>
      <c r="G11" s="104">
        <f t="shared" si="3"/>
        <v>0</v>
      </c>
      <c r="H11" s="104">
        <f t="shared" si="4"/>
        <v>0</v>
      </c>
      <c r="I11" s="104">
        <f t="shared" si="5"/>
        <v>0</v>
      </c>
      <c r="J11" s="170">
        <f t="shared" si="6"/>
        <v>0</v>
      </c>
      <c r="L11" s="85"/>
      <c r="M11" s="85"/>
      <c r="N11" s="85"/>
    </row>
    <row r="12" spans="1:36" ht="15" hidden="1" customHeight="1">
      <c r="A12" s="54"/>
      <c r="B12" s="82"/>
      <c r="C12" s="148">
        <f t="shared" si="0"/>
        <v>0</v>
      </c>
      <c r="D12" s="140">
        <f t="shared" si="7"/>
        <v>0</v>
      </c>
      <c r="E12" s="104">
        <f t="shared" si="1"/>
        <v>0</v>
      </c>
      <c r="F12" s="104">
        <f t="shared" si="2"/>
        <v>0</v>
      </c>
      <c r="G12" s="104">
        <f t="shared" si="3"/>
        <v>0</v>
      </c>
      <c r="H12" s="104">
        <f t="shared" si="4"/>
        <v>0</v>
      </c>
      <c r="I12" s="104">
        <f t="shared" si="5"/>
        <v>0</v>
      </c>
      <c r="J12" s="170">
        <f t="shared" si="6"/>
        <v>0</v>
      </c>
      <c r="L12" s="85"/>
      <c r="M12" s="85"/>
      <c r="N12" s="85"/>
    </row>
    <row r="13" spans="1:36" ht="15" hidden="1" customHeight="1">
      <c r="A13" s="54"/>
      <c r="B13" s="82"/>
      <c r="C13" s="148">
        <f t="shared" si="0"/>
        <v>0</v>
      </c>
      <c r="D13" s="140">
        <f t="shared" si="7"/>
        <v>0</v>
      </c>
      <c r="E13" s="104">
        <f t="shared" si="1"/>
        <v>0</v>
      </c>
      <c r="F13" s="104">
        <f t="shared" si="2"/>
        <v>0</v>
      </c>
      <c r="G13" s="104">
        <f t="shared" si="3"/>
        <v>0</v>
      </c>
      <c r="H13" s="104">
        <f t="shared" si="4"/>
        <v>0</v>
      </c>
      <c r="I13" s="104">
        <f t="shared" si="5"/>
        <v>0</v>
      </c>
      <c r="J13" s="170">
        <f t="shared" si="6"/>
        <v>0</v>
      </c>
      <c r="L13" s="85"/>
      <c r="M13" s="85"/>
      <c r="N13" s="85"/>
    </row>
    <row r="14" spans="1:36" ht="15" hidden="1" customHeight="1">
      <c r="A14" s="54"/>
      <c r="B14" s="82"/>
      <c r="C14" s="148">
        <f t="shared" si="0"/>
        <v>0</v>
      </c>
      <c r="D14" s="140">
        <f t="shared" si="7"/>
        <v>0</v>
      </c>
      <c r="E14" s="104">
        <f t="shared" si="1"/>
        <v>0</v>
      </c>
      <c r="F14" s="104">
        <f t="shared" si="2"/>
        <v>0</v>
      </c>
      <c r="G14" s="104">
        <f t="shared" si="3"/>
        <v>0</v>
      </c>
      <c r="H14" s="104">
        <f t="shared" si="4"/>
        <v>0</v>
      </c>
      <c r="I14" s="104">
        <f t="shared" si="5"/>
        <v>0</v>
      </c>
      <c r="J14" s="170">
        <f t="shared" si="6"/>
        <v>0</v>
      </c>
      <c r="L14" s="85"/>
      <c r="M14" s="85"/>
      <c r="N14" s="85"/>
      <c r="Z14" s="90"/>
      <c r="AA14" s="90"/>
      <c r="AB14" s="90"/>
      <c r="AC14" s="90"/>
      <c r="AD14" s="90"/>
      <c r="AE14" s="90"/>
      <c r="AF14" s="90"/>
      <c r="AG14" s="90"/>
      <c r="AH14" s="90"/>
      <c r="AI14" s="90"/>
      <c r="AJ14" s="90"/>
    </row>
    <row r="15" spans="1:36" ht="15" hidden="1" customHeight="1">
      <c r="A15" s="54"/>
      <c r="B15" s="82"/>
      <c r="C15" s="148">
        <f t="shared" si="0"/>
        <v>0</v>
      </c>
      <c r="D15" s="140">
        <f t="shared" si="7"/>
        <v>0</v>
      </c>
      <c r="E15" s="104">
        <f t="shared" si="1"/>
        <v>0</v>
      </c>
      <c r="F15" s="104">
        <f t="shared" si="2"/>
        <v>0</v>
      </c>
      <c r="G15" s="104">
        <f t="shared" si="3"/>
        <v>0</v>
      </c>
      <c r="H15" s="104">
        <f t="shared" si="4"/>
        <v>0</v>
      </c>
      <c r="I15" s="104">
        <f t="shared" si="5"/>
        <v>0</v>
      </c>
      <c r="J15" s="170">
        <f t="shared" si="6"/>
        <v>0</v>
      </c>
      <c r="L15" s="85"/>
      <c r="M15" s="85"/>
      <c r="N15" s="85"/>
    </row>
    <row r="16" spans="1:36" ht="15" hidden="1" customHeight="1">
      <c r="A16" s="54"/>
      <c r="B16" s="82"/>
      <c r="C16" s="148">
        <f t="shared" si="0"/>
        <v>0</v>
      </c>
      <c r="D16" s="140">
        <f t="shared" si="7"/>
        <v>0</v>
      </c>
      <c r="E16" s="104">
        <f t="shared" si="1"/>
        <v>0</v>
      </c>
      <c r="F16" s="104">
        <f t="shared" si="2"/>
        <v>0</v>
      </c>
      <c r="G16" s="104">
        <f t="shared" si="3"/>
        <v>0</v>
      </c>
      <c r="H16" s="104">
        <f t="shared" si="4"/>
        <v>0</v>
      </c>
      <c r="I16" s="104">
        <f t="shared" si="5"/>
        <v>0</v>
      </c>
      <c r="J16" s="170">
        <f t="shared" si="6"/>
        <v>0</v>
      </c>
      <c r="L16" s="85"/>
      <c r="M16" s="85"/>
      <c r="N16" s="85"/>
    </row>
    <row r="17" spans="1:36" ht="15" hidden="1" customHeight="1">
      <c r="A17" s="79"/>
      <c r="B17" s="82"/>
      <c r="C17" s="148">
        <f t="shared" si="0"/>
        <v>0</v>
      </c>
      <c r="D17" s="140">
        <f t="shared" si="7"/>
        <v>0</v>
      </c>
      <c r="E17" s="104">
        <f t="shared" si="1"/>
        <v>0</v>
      </c>
      <c r="F17" s="104">
        <f t="shared" si="2"/>
        <v>0</v>
      </c>
      <c r="G17" s="104">
        <f t="shared" si="3"/>
        <v>0</v>
      </c>
      <c r="H17" s="104">
        <f t="shared" si="4"/>
        <v>0</v>
      </c>
      <c r="I17" s="104">
        <f t="shared" si="5"/>
        <v>0</v>
      </c>
      <c r="J17" s="170">
        <f t="shared" si="6"/>
        <v>0</v>
      </c>
      <c r="L17" s="85"/>
      <c r="M17" s="85"/>
      <c r="N17" s="85"/>
    </row>
    <row r="18" spans="1:36" ht="15" hidden="1" customHeight="1">
      <c r="A18" s="49"/>
      <c r="B18" s="82"/>
      <c r="C18" s="148">
        <f t="shared" si="0"/>
        <v>0</v>
      </c>
      <c r="D18" s="140">
        <f t="shared" si="7"/>
        <v>0</v>
      </c>
      <c r="E18" s="104">
        <f t="shared" si="1"/>
        <v>0</v>
      </c>
      <c r="F18" s="104">
        <f t="shared" si="2"/>
        <v>0</v>
      </c>
      <c r="G18" s="104">
        <f t="shared" si="3"/>
        <v>0</v>
      </c>
      <c r="H18" s="104">
        <f t="shared" si="4"/>
        <v>0</v>
      </c>
      <c r="I18" s="104">
        <f t="shared" si="5"/>
        <v>0</v>
      </c>
      <c r="J18" s="170">
        <f t="shared" si="6"/>
        <v>0</v>
      </c>
      <c r="L18" s="85"/>
      <c r="M18" s="85"/>
      <c r="N18" s="85"/>
    </row>
    <row r="19" spans="1:36" ht="15" hidden="1" customHeight="1">
      <c r="A19" s="49"/>
      <c r="B19" s="82"/>
      <c r="C19" s="148">
        <f t="shared" si="0"/>
        <v>0</v>
      </c>
      <c r="D19" s="140">
        <f t="shared" si="7"/>
        <v>0</v>
      </c>
      <c r="E19" s="104">
        <f t="shared" si="1"/>
        <v>0</v>
      </c>
      <c r="F19" s="104">
        <f t="shared" si="2"/>
        <v>0</v>
      </c>
      <c r="G19" s="104">
        <f t="shared" si="3"/>
        <v>0</v>
      </c>
      <c r="H19" s="104">
        <f t="shared" si="4"/>
        <v>0</v>
      </c>
      <c r="I19" s="104">
        <f t="shared" si="5"/>
        <v>0</v>
      </c>
      <c r="J19" s="170">
        <f t="shared" si="6"/>
        <v>0</v>
      </c>
      <c r="L19" s="85"/>
      <c r="M19" s="85"/>
      <c r="N19" s="85"/>
    </row>
    <row r="20" spans="1:36" s="90" customFormat="1" ht="15" hidden="1" customHeight="1">
      <c r="A20" s="49"/>
      <c r="B20" s="82"/>
      <c r="C20" s="148">
        <f t="shared" si="0"/>
        <v>0</v>
      </c>
      <c r="D20" s="140">
        <f t="shared" si="7"/>
        <v>0</v>
      </c>
      <c r="E20" s="104">
        <f t="shared" si="1"/>
        <v>0</v>
      </c>
      <c r="F20" s="104">
        <f t="shared" si="2"/>
        <v>0</v>
      </c>
      <c r="G20" s="104">
        <f t="shared" si="3"/>
        <v>0</v>
      </c>
      <c r="H20" s="104">
        <f t="shared" si="4"/>
        <v>0</v>
      </c>
      <c r="I20" s="104">
        <f t="shared" si="5"/>
        <v>0</v>
      </c>
      <c r="J20" s="170">
        <f t="shared" si="6"/>
        <v>0</v>
      </c>
      <c r="K20" s="94"/>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ht="15" hidden="1" customHeight="1">
      <c r="A21" s="49"/>
      <c r="B21" s="82"/>
      <c r="C21" s="148">
        <f t="shared" si="0"/>
        <v>0</v>
      </c>
      <c r="D21" s="140">
        <f t="shared" si="7"/>
        <v>0</v>
      </c>
      <c r="E21" s="104">
        <f t="shared" si="1"/>
        <v>0</v>
      </c>
      <c r="F21" s="104">
        <f t="shared" si="2"/>
        <v>0</v>
      </c>
      <c r="G21" s="104">
        <f t="shared" si="3"/>
        <v>0</v>
      </c>
      <c r="H21" s="104">
        <f t="shared" si="4"/>
        <v>0</v>
      </c>
      <c r="I21" s="104">
        <f t="shared" si="5"/>
        <v>0</v>
      </c>
      <c r="J21" s="170">
        <f t="shared" si="6"/>
        <v>0</v>
      </c>
      <c r="L21" s="85"/>
      <c r="M21" s="85"/>
      <c r="N21" s="85"/>
    </row>
    <row r="22" spans="1:36" ht="15" hidden="1" customHeight="1">
      <c r="A22" s="49"/>
      <c r="B22" s="82"/>
      <c r="C22" s="148">
        <f t="shared" si="0"/>
        <v>0</v>
      </c>
      <c r="D22" s="140">
        <f t="shared" si="7"/>
        <v>0</v>
      </c>
      <c r="E22" s="104">
        <f t="shared" si="1"/>
        <v>0</v>
      </c>
      <c r="F22" s="104">
        <f t="shared" si="2"/>
        <v>0</v>
      </c>
      <c r="G22" s="104">
        <f t="shared" si="3"/>
        <v>0</v>
      </c>
      <c r="H22" s="104">
        <f t="shared" si="4"/>
        <v>0</v>
      </c>
      <c r="I22" s="104">
        <f t="shared" si="5"/>
        <v>0</v>
      </c>
      <c r="J22" s="170">
        <f t="shared" si="6"/>
        <v>0</v>
      </c>
      <c r="L22" s="85"/>
      <c r="M22" s="85"/>
      <c r="N22" s="85"/>
    </row>
    <row r="23" spans="1:36" ht="15" hidden="1" customHeight="1">
      <c r="A23" s="49"/>
      <c r="B23" s="82"/>
      <c r="C23" s="148">
        <f t="shared" si="0"/>
        <v>0</v>
      </c>
      <c r="D23" s="140">
        <f t="shared" si="7"/>
        <v>0</v>
      </c>
      <c r="E23" s="104">
        <f t="shared" si="1"/>
        <v>0</v>
      </c>
      <c r="F23" s="104">
        <f t="shared" si="2"/>
        <v>0</v>
      </c>
      <c r="G23" s="104">
        <f t="shared" si="3"/>
        <v>0</v>
      </c>
      <c r="H23" s="104">
        <f t="shared" si="4"/>
        <v>0</v>
      </c>
      <c r="I23" s="104">
        <f t="shared" si="5"/>
        <v>0</v>
      </c>
      <c r="J23" s="170">
        <f t="shared" si="6"/>
        <v>0</v>
      </c>
      <c r="L23" s="85"/>
      <c r="M23" s="85"/>
      <c r="N23" s="85"/>
    </row>
    <row r="24" spans="1:36" ht="15" hidden="1" customHeight="1">
      <c r="A24" s="49"/>
      <c r="B24" s="82"/>
      <c r="C24" s="148">
        <f t="shared" si="0"/>
        <v>0</v>
      </c>
      <c r="D24" s="140">
        <f t="shared" si="7"/>
        <v>0</v>
      </c>
      <c r="E24" s="104">
        <f t="shared" si="1"/>
        <v>0</v>
      </c>
      <c r="F24" s="104">
        <f t="shared" si="2"/>
        <v>0</v>
      </c>
      <c r="G24" s="104">
        <f t="shared" si="3"/>
        <v>0</v>
      </c>
      <c r="H24" s="104">
        <f t="shared" si="4"/>
        <v>0</v>
      </c>
      <c r="I24" s="104">
        <f t="shared" si="5"/>
        <v>0</v>
      </c>
      <c r="J24" s="170">
        <f t="shared" si="6"/>
        <v>0</v>
      </c>
      <c r="L24" s="85"/>
      <c r="M24" s="85"/>
      <c r="N24" s="85"/>
    </row>
    <row r="25" spans="1:36" ht="15" hidden="1" customHeight="1">
      <c r="A25" s="81"/>
      <c r="B25" s="82"/>
      <c r="C25" s="148">
        <f t="shared" si="0"/>
        <v>0</v>
      </c>
      <c r="D25" s="140">
        <f t="shared" si="7"/>
        <v>0</v>
      </c>
      <c r="E25" s="104">
        <f t="shared" si="1"/>
        <v>0</v>
      </c>
      <c r="F25" s="104">
        <f t="shared" si="2"/>
        <v>0</v>
      </c>
      <c r="G25" s="104">
        <f t="shared" si="3"/>
        <v>0</v>
      </c>
      <c r="H25" s="104">
        <f t="shared" si="4"/>
        <v>0</v>
      </c>
      <c r="I25" s="104">
        <f t="shared" si="5"/>
        <v>0</v>
      </c>
      <c r="J25" s="170">
        <f t="shared" si="6"/>
        <v>0</v>
      </c>
      <c r="L25" s="85"/>
      <c r="M25" s="85"/>
      <c r="N25" s="85"/>
      <c r="Z25" s="90"/>
      <c r="AA25" s="90"/>
      <c r="AB25" s="90"/>
      <c r="AC25" s="90"/>
      <c r="AD25" s="90"/>
      <c r="AE25" s="90"/>
      <c r="AF25" s="90"/>
      <c r="AG25" s="90"/>
      <c r="AH25" s="90"/>
      <c r="AI25" s="90"/>
      <c r="AJ25" s="90"/>
    </row>
    <row r="26" spans="1:36" ht="15" hidden="1" customHeight="1">
      <c r="A26" s="54"/>
      <c r="B26" s="82"/>
      <c r="C26" s="148">
        <f t="shared" si="0"/>
        <v>0</v>
      </c>
      <c r="D26" s="140">
        <f t="shared" si="7"/>
        <v>0</v>
      </c>
      <c r="E26" s="104">
        <f t="shared" si="1"/>
        <v>0</v>
      </c>
      <c r="F26" s="104">
        <f t="shared" si="2"/>
        <v>0</v>
      </c>
      <c r="G26" s="104">
        <f t="shared" si="3"/>
        <v>0</v>
      </c>
      <c r="H26" s="104">
        <f t="shared" si="4"/>
        <v>0</v>
      </c>
      <c r="I26" s="104">
        <f t="shared" si="5"/>
        <v>0</v>
      </c>
      <c r="J26" s="170">
        <f t="shared" si="6"/>
        <v>0</v>
      </c>
      <c r="L26" s="85"/>
      <c r="M26" s="85"/>
      <c r="N26" s="85"/>
    </row>
    <row r="27" spans="1:36" ht="15" hidden="1" customHeight="1">
      <c r="A27" s="54"/>
      <c r="B27" s="82"/>
      <c r="C27" s="148">
        <f t="shared" si="0"/>
        <v>0</v>
      </c>
      <c r="D27" s="140">
        <f t="shared" si="7"/>
        <v>0</v>
      </c>
      <c r="E27" s="104">
        <f t="shared" si="1"/>
        <v>0</v>
      </c>
      <c r="F27" s="104">
        <f t="shared" si="2"/>
        <v>0</v>
      </c>
      <c r="G27" s="104">
        <f t="shared" si="3"/>
        <v>0</v>
      </c>
      <c r="H27" s="104">
        <f t="shared" si="4"/>
        <v>0</v>
      </c>
      <c r="I27" s="104">
        <f t="shared" si="5"/>
        <v>0</v>
      </c>
      <c r="J27" s="170">
        <f t="shared" si="6"/>
        <v>0</v>
      </c>
      <c r="L27" s="85"/>
      <c r="M27" s="85"/>
      <c r="N27" s="85"/>
    </row>
    <row r="28" spans="1:36" ht="15" hidden="1" customHeight="1">
      <c r="A28" s="49"/>
      <c r="B28" s="82"/>
      <c r="C28" s="148">
        <f t="shared" si="0"/>
        <v>0</v>
      </c>
      <c r="D28" s="140">
        <f t="shared" si="7"/>
        <v>0</v>
      </c>
      <c r="E28" s="104">
        <f t="shared" si="1"/>
        <v>0</v>
      </c>
      <c r="F28" s="104">
        <f t="shared" si="2"/>
        <v>0</v>
      </c>
      <c r="G28" s="104">
        <f t="shared" si="3"/>
        <v>0</v>
      </c>
      <c r="H28" s="104">
        <f t="shared" si="4"/>
        <v>0</v>
      </c>
      <c r="I28" s="104">
        <f t="shared" si="5"/>
        <v>0</v>
      </c>
      <c r="J28" s="170">
        <f t="shared" si="6"/>
        <v>0</v>
      </c>
      <c r="L28" s="85"/>
      <c r="M28" s="85"/>
      <c r="N28" s="85"/>
    </row>
    <row r="29" spans="1:36" ht="15" hidden="1" customHeight="1">
      <c r="A29" s="49"/>
      <c r="B29" s="82"/>
      <c r="C29" s="148">
        <f t="shared" si="0"/>
        <v>0</v>
      </c>
      <c r="D29" s="140">
        <f t="shared" si="7"/>
        <v>0</v>
      </c>
      <c r="E29" s="104">
        <f t="shared" si="1"/>
        <v>0</v>
      </c>
      <c r="F29" s="104">
        <f t="shared" si="2"/>
        <v>0</v>
      </c>
      <c r="G29" s="104">
        <f t="shared" si="3"/>
        <v>0</v>
      </c>
      <c r="H29" s="104">
        <f t="shared" si="4"/>
        <v>0</v>
      </c>
      <c r="I29" s="104">
        <f t="shared" si="5"/>
        <v>0</v>
      </c>
      <c r="J29" s="170">
        <f t="shared" si="6"/>
        <v>0</v>
      </c>
      <c r="L29" s="85"/>
      <c r="M29" s="85"/>
      <c r="N29" s="85"/>
    </row>
    <row r="30" spans="1:36" ht="15" hidden="1" customHeight="1">
      <c r="A30" s="54"/>
      <c r="B30" s="82"/>
      <c r="C30" s="148">
        <f t="shared" si="0"/>
        <v>0</v>
      </c>
      <c r="D30" s="140">
        <f t="shared" si="7"/>
        <v>0</v>
      </c>
      <c r="E30" s="104">
        <f t="shared" si="1"/>
        <v>0</v>
      </c>
      <c r="F30" s="104">
        <f t="shared" si="2"/>
        <v>0</v>
      </c>
      <c r="G30" s="104">
        <f t="shared" si="3"/>
        <v>0</v>
      </c>
      <c r="H30" s="104">
        <f t="shared" si="4"/>
        <v>0</v>
      </c>
      <c r="I30" s="104">
        <f t="shared" si="5"/>
        <v>0</v>
      </c>
      <c r="J30" s="170">
        <f t="shared" si="6"/>
        <v>0</v>
      </c>
      <c r="L30" s="85"/>
      <c r="M30" s="85"/>
      <c r="N30" s="85"/>
    </row>
    <row r="31" spans="1:36" ht="15" hidden="1" customHeight="1">
      <c r="A31" s="54"/>
      <c r="B31" s="82"/>
      <c r="C31" s="148">
        <f t="shared" si="0"/>
        <v>0</v>
      </c>
      <c r="D31" s="140">
        <f t="shared" si="7"/>
        <v>0</v>
      </c>
      <c r="E31" s="104">
        <f t="shared" si="1"/>
        <v>0</v>
      </c>
      <c r="F31" s="104">
        <f t="shared" si="2"/>
        <v>0</v>
      </c>
      <c r="G31" s="104">
        <f t="shared" si="3"/>
        <v>0</v>
      </c>
      <c r="H31" s="104">
        <f t="shared" si="4"/>
        <v>0</v>
      </c>
      <c r="I31" s="104">
        <f t="shared" si="5"/>
        <v>0</v>
      </c>
      <c r="J31" s="104">
        <f t="shared" si="6"/>
        <v>0</v>
      </c>
      <c r="L31" s="85"/>
      <c r="M31" s="85"/>
      <c r="N31" s="85"/>
    </row>
    <row r="32" spans="1:36" ht="15" hidden="1" customHeight="1">
      <c r="A32" s="54"/>
      <c r="B32" s="82"/>
      <c r="C32" s="148">
        <f t="shared" si="0"/>
        <v>0</v>
      </c>
      <c r="D32" s="140">
        <f t="shared" si="7"/>
        <v>0</v>
      </c>
      <c r="E32" s="104">
        <f t="shared" si="1"/>
        <v>0</v>
      </c>
      <c r="F32" s="104">
        <f t="shared" si="2"/>
        <v>0</v>
      </c>
      <c r="G32" s="104">
        <f t="shared" si="3"/>
        <v>0</v>
      </c>
      <c r="H32" s="104">
        <f t="shared" si="4"/>
        <v>0</v>
      </c>
      <c r="I32" s="104">
        <f t="shared" si="5"/>
        <v>0</v>
      </c>
      <c r="J32" s="104">
        <f t="shared" si="6"/>
        <v>0</v>
      </c>
      <c r="L32" s="85"/>
      <c r="M32" s="85"/>
      <c r="N32" s="85"/>
    </row>
    <row r="33" spans="1:36" ht="15" hidden="1" customHeight="1">
      <c r="A33" s="54"/>
      <c r="B33" s="82"/>
      <c r="C33" s="148">
        <f t="shared" si="0"/>
        <v>0</v>
      </c>
      <c r="D33" s="140">
        <f t="shared" si="7"/>
        <v>0</v>
      </c>
      <c r="E33" s="104">
        <f t="shared" si="1"/>
        <v>0</v>
      </c>
      <c r="F33" s="104">
        <f t="shared" si="2"/>
        <v>0</v>
      </c>
      <c r="G33" s="104">
        <f t="shared" si="3"/>
        <v>0</v>
      </c>
      <c r="H33" s="104">
        <f t="shared" si="4"/>
        <v>0</v>
      </c>
      <c r="I33" s="104">
        <f t="shared" si="5"/>
        <v>0</v>
      </c>
      <c r="J33" s="104">
        <f t="shared" si="6"/>
        <v>0</v>
      </c>
      <c r="L33" s="85"/>
      <c r="M33" s="85"/>
      <c r="N33" s="85"/>
    </row>
    <row r="34" spans="1:36" ht="15" hidden="1" customHeight="1">
      <c r="A34" s="54"/>
      <c r="B34" s="82"/>
      <c r="C34" s="148">
        <f t="shared" si="0"/>
        <v>0</v>
      </c>
      <c r="D34" s="140">
        <f t="shared" si="7"/>
        <v>0</v>
      </c>
      <c r="E34" s="104">
        <f t="shared" si="1"/>
        <v>0</v>
      </c>
      <c r="F34" s="104">
        <f t="shared" si="2"/>
        <v>0</v>
      </c>
      <c r="G34" s="104">
        <f t="shared" si="3"/>
        <v>0</v>
      </c>
      <c r="H34" s="104">
        <f t="shared" si="4"/>
        <v>0</v>
      </c>
      <c r="I34" s="104">
        <f t="shared" si="5"/>
        <v>0</v>
      </c>
      <c r="J34" s="104">
        <f t="shared" si="6"/>
        <v>0</v>
      </c>
      <c r="L34" s="85"/>
      <c r="M34" s="85"/>
      <c r="N34" s="85"/>
    </row>
    <row r="35" spans="1:36" s="90" customFormat="1" ht="15" hidden="1" customHeight="1">
      <c r="A35" s="54"/>
      <c r="B35" s="82"/>
      <c r="C35" s="148">
        <f t="shared" si="0"/>
        <v>0</v>
      </c>
      <c r="D35" s="140">
        <f t="shared" si="7"/>
        <v>0</v>
      </c>
      <c r="E35" s="104">
        <f t="shared" si="1"/>
        <v>0</v>
      </c>
      <c r="F35" s="104">
        <f t="shared" si="2"/>
        <v>0</v>
      </c>
      <c r="G35" s="104">
        <f t="shared" si="3"/>
        <v>0</v>
      </c>
      <c r="H35" s="104">
        <f t="shared" si="4"/>
        <v>0</v>
      </c>
      <c r="I35" s="104">
        <f t="shared" si="5"/>
        <v>0</v>
      </c>
      <c r="J35" s="104">
        <f t="shared" si="6"/>
        <v>0</v>
      </c>
      <c r="K35" s="9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5" hidden="1" customHeight="1">
      <c r="A36" s="54"/>
      <c r="B36" s="82"/>
      <c r="C36" s="148">
        <f t="shared" si="0"/>
        <v>0</v>
      </c>
      <c r="D36" s="140">
        <f t="shared" si="7"/>
        <v>0</v>
      </c>
      <c r="E36" s="104">
        <f t="shared" si="1"/>
        <v>0</v>
      </c>
      <c r="F36" s="104">
        <f t="shared" si="2"/>
        <v>0</v>
      </c>
      <c r="G36" s="104">
        <f t="shared" si="3"/>
        <v>0</v>
      </c>
      <c r="H36" s="104">
        <f t="shared" si="4"/>
        <v>0</v>
      </c>
      <c r="I36" s="104">
        <f t="shared" si="5"/>
        <v>0</v>
      </c>
      <c r="J36" s="104">
        <f t="shared" si="6"/>
        <v>0</v>
      </c>
      <c r="L36" s="85"/>
      <c r="M36" s="85"/>
      <c r="N36" s="85"/>
    </row>
    <row r="37" spans="1:36" ht="15" hidden="1" customHeight="1">
      <c r="A37" s="54"/>
      <c r="B37" s="82"/>
      <c r="C37" s="148">
        <f t="shared" si="0"/>
        <v>0</v>
      </c>
      <c r="D37" s="140">
        <f t="shared" si="7"/>
        <v>0</v>
      </c>
      <c r="E37" s="104">
        <f t="shared" si="1"/>
        <v>0</v>
      </c>
      <c r="F37" s="104">
        <f t="shared" si="2"/>
        <v>0</v>
      </c>
      <c r="G37" s="104">
        <f t="shared" si="3"/>
        <v>0</v>
      </c>
      <c r="H37" s="104">
        <f t="shared" si="4"/>
        <v>0</v>
      </c>
      <c r="I37" s="104">
        <f t="shared" si="5"/>
        <v>0</v>
      </c>
      <c r="J37" s="104">
        <f t="shared" si="6"/>
        <v>0</v>
      </c>
      <c r="L37" s="85"/>
      <c r="M37" s="85"/>
      <c r="N37" s="85"/>
    </row>
    <row r="38" spans="1:36" ht="15" hidden="1" customHeight="1">
      <c r="A38" s="54"/>
      <c r="B38" s="82"/>
      <c r="C38" s="148">
        <f t="shared" ref="C38:C69" si="8">SUM(E38:K38)</f>
        <v>0</v>
      </c>
      <c r="D38" s="140">
        <f t="shared" si="7"/>
        <v>0</v>
      </c>
      <c r="E38" s="104">
        <f t="shared" ref="E38:E69" si="9">IFERROR(VLOOKUP(B38,$B$93:$C$134,2,FALSE),0)</f>
        <v>0</v>
      </c>
      <c r="F38" s="104">
        <f t="shared" ref="F38:F69" si="10">IFERROR(VLOOKUP(B38,$F$93:$G$134,2,FALSE),0)</f>
        <v>0</v>
      </c>
      <c r="G38" s="104">
        <f t="shared" ref="G38:G69" si="11">IFERROR(VLOOKUP(B38,$J$93:$K$134,2,FALSE),0)</f>
        <v>0</v>
      </c>
      <c r="H38" s="104">
        <f t="shared" ref="H38:H69" si="12">IFERROR(VLOOKUP(B38,$N$93:$O$134,2,FALSE),0)</f>
        <v>0</v>
      </c>
      <c r="I38" s="104">
        <f t="shared" ref="I38:I69" si="13">IFERROR(VLOOKUP(B38,$R$93:$S$134,2,FALSE),0)</f>
        <v>0</v>
      </c>
      <c r="J38" s="104">
        <f t="shared" ref="J38:J69" si="14">IFERROR(VLOOKUP(B38,$V$93:$W$134,2,FALSE),0)</f>
        <v>0</v>
      </c>
      <c r="L38" s="85"/>
      <c r="M38" s="85"/>
      <c r="N38" s="85"/>
    </row>
    <row r="39" spans="1:36" ht="15" hidden="1" customHeight="1">
      <c r="A39" s="54"/>
      <c r="B39" s="82"/>
      <c r="C39" s="148">
        <f t="shared" si="8"/>
        <v>0</v>
      </c>
      <c r="D39" s="140">
        <f t="shared" si="7"/>
        <v>0</v>
      </c>
      <c r="E39" s="104">
        <f t="shared" si="9"/>
        <v>0</v>
      </c>
      <c r="F39" s="104">
        <f t="shared" si="10"/>
        <v>0</v>
      </c>
      <c r="G39" s="104">
        <f t="shared" si="11"/>
        <v>0</v>
      </c>
      <c r="H39" s="104">
        <f t="shared" si="12"/>
        <v>0</v>
      </c>
      <c r="I39" s="104">
        <f t="shared" si="13"/>
        <v>0</v>
      </c>
      <c r="J39" s="104">
        <f t="shared" si="14"/>
        <v>0</v>
      </c>
      <c r="L39" s="85"/>
      <c r="M39" s="85"/>
      <c r="N39" s="85"/>
    </row>
    <row r="40" spans="1:36" ht="15" hidden="1" customHeight="1">
      <c r="A40" s="54"/>
      <c r="B40" s="82"/>
      <c r="C40" s="148">
        <f t="shared" si="8"/>
        <v>0</v>
      </c>
      <c r="D40" s="140">
        <f t="shared" si="7"/>
        <v>0</v>
      </c>
      <c r="E40" s="104">
        <f t="shared" si="9"/>
        <v>0</v>
      </c>
      <c r="F40" s="104">
        <f t="shared" si="10"/>
        <v>0</v>
      </c>
      <c r="G40" s="104">
        <f t="shared" si="11"/>
        <v>0</v>
      </c>
      <c r="H40" s="104">
        <f t="shared" si="12"/>
        <v>0</v>
      </c>
      <c r="I40" s="104">
        <f t="shared" si="13"/>
        <v>0</v>
      </c>
      <c r="J40" s="104">
        <f t="shared" si="14"/>
        <v>0</v>
      </c>
      <c r="L40" s="85"/>
      <c r="M40" s="85"/>
      <c r="N40" s="85"/>
    </row>
    <row r="41" spans="1:36" ht="15" hidden="1" customHeight="1">
      <c r="A41" s="54"/>
      <c r="B41" s="82"/>
      <c r="C41" s="148">
        <f t="shared" si="8"/>
        <v>0</v>
      </c>
      <c r="D41" s="140">
        <f t="shared" si="7"/>
        <v>0</v>
      </c>
      <c r="E41" s="104">
        <f t="shared" si="9"/>
        <v>0</v>
      </c>
      <c r="F41" s="104">
        <f t="shared" si="10"/>
        <v>0</v>
      </c>
      <c r="G41" s="104">
        <f t="shared" si="11"/>
        <v>0</v>
      </c>
      <c r="H41" s="104">
        <f t="shared" si="12"/>
        <v>0</v>
      </c>
      <c r="I41" s="104">
        <f t="shared" si="13"/>
        <v>0</v>
      </c>
      <c r="J41" s="104">
        <f t="shared" si="14"/>
        <v>0</v>
      </c>
      <c r="L41" s="85"/>
      <c r="M41" s="85"/>
      <c r="N41" s="85"/>
    </row>
    <row r="42" spans="1:36" ht="15" hidden="1" customHeight="1">
      <c r="A42" s="54"/>
      <c r="B42" s="82"/>
      <c r="C42" s="148">
        <f t="shared" si="8"/>
        <v>0</v>
      </c>
      <c r="D42" s="140">
        <f t="shared" si="7"/>
        <v>0</v>
      </c>
      <c r="E42" s="104">
        <f t="shared" si="9"/>
        <v>0</v>
      </c>
      <c r="F42" s="104">
        <f t="shared" si="10"/>
        <v>0</v>
      </c>
      <c r="G42" s="104">
        <f t="shared" si="11"/>
        <v>0</v>
      </c>
      <c r="H42" s="104">
        <f t="shared" si="12"/>
        <v>0</v>
      </c>
      <c r="I42" s="104">
        <f t="shared" si="13"/>
        <v>0</v>
      </c>
      <c r="J42" s="104">
        <f t="shared" si="14"/>
        <v>0</v>
      </c>
      <c r="L42" s="85"/>
      <c r="M42" s="85"/>
      <c r="N42" s="85"/>
    </row>
    <row r="43" spans="1:36" ht="15" hidden="1" customHeight="1">
      <c r="A43" s="54"/>
      <c r="B43" s="82"/>
      <c r="C43" s="148">
        <f t="shared" si="8"/>
        <v>0</v>
      </c>
      <c r="D43" s="140">
        <f t="shared" si="7"/>
        <v>0</v>
      </c>
      <c r="E43" s="104">
        <f t="shared" si="9"/>
        <v>0</v>
      </c>
      <c r="F43" s="104">
        <f t="shared" si="10"/>
        <v>0</v>
      </c>
      <c r="G43" s="104">
        <f t="shared" si="11"/>
        <v>0</v>
      </c>
      <c r="H43" s="104">
        <f t="shared" si="12"/>
        <v>0</v>
      </c>
      <c r="I43" s="104">
        <f t="shared" si="13"/>
        <v>0</v>
      </c>
      <c r="J43" s="104">
        <f t="shared" si="14"/>
        <v>0</v>
      </c>
      <c r="L43" s="85"/>
      <c r="M43" s="85"/>
      <c r="N43" s="85"/>
    </row>
    <row r="44" spans="1:36" ht="15" hidden="1" customHeight="1">
      <c r="A44" s="54"/>
      <c r="B44" s="82"/>
      <c r="C44" s="148">
        <f t="shared" si="8"/>
        <v>0</v>
      </c>
      <c r="D44" s="140">
        <f t="shared" si="7"/>
        <v>0</v>
      </c>
      <c r="E44" s="104">
        <f t="shared" si="9"/>
        <v>0</v>
      </c>
      <c r="F44" s="104">
        <f t="shared" si="10"/>
        <v>0</v>
      </c>
      <c r="G44" s="104">
        <f t="shared" si="11"/>
        <v>0</v>
      </c>
      <c r="H44" s="104">
        <f t="shared" si="12"/>
        <v>0</v>
      </c>
      <c r="I44" s="104">
        <f t="shared" si="13"/>
        <v>0</v>
      </c>
      <c r="J44" s="104">
        <f t="shared" si="14"/>
        <v>0</v>
      </c>
      <c r="L44" s="85"/>
      <c r="M44" s="85"/>
      <c r="N44" s="85"/>
    </row>
    <row r="45" spans="1:36" ht="15" hidden="1" customHeight="1">
      <c r="A45" s="54"/>
      <c r="B45" s="82"/>
      <c r="C45" s="148">
        <f t="shared" si="8"/>
        <v>0</v>
      </c>
      <c r="D45" s="140">
        <f t="shared" si="7"/>
        <v>0</v>
      </c>
      <c r="E45" s="104">
        <f t="shared" si="9"/>
        <v>0</v>
      </c>
      <c r="F45" s="104">
        <f t="shared" si="10"/>
        <v>0</v>
      </c>
      <c r="G45" s="104">
        <f t="shared" si="11"/>
        <v>0</v>
      </c>
      <c r="H45" s="104">
        <f t="shared" si="12"/>
        <v>0</v>
      </c>
      <c r="I45" s="104">
        <f t="shared" si="13"/>
        <v>0</v>
      </c>
      <c r="J45" s="104">
        <f t="shared" si="14"/>
        <v>0</v>
      </c>
      <c r="L45" s="85"/>
      <c r="M45" s="85"/>
      <c r="N45" s="85"/>
    </row>
    <row r="46" spans="1:36" ht="15" hidden="1" customHeight="1">
      <c r="A46" s="54"/>
      <c r="B46" s="82"/>
      <c r="C46" s="148">
        <f t="shared" si="8"/>
        <v>0</v>
      </c>
      <c r="D46" s="140">
        <f t="shared" si="7"/>
        <v>0</v>
      </c>
      <c r="E46" s="104">
        <f t="shared" si="9"/>
        <v>0</v>
      </c>
      <c r="F46" s="104">
        <f t="shared" si="10"/>
        <v>0</v>
      </c>
      <c r="G46" s="104">
        <f t="shared" si="11"/>
        <v>0</v>
      </c>
      <c r="H46" s="104">
        <f t="shared" si="12"/>
        <v>0</v>
      </c>
      <c r="I46" s="104">
        <f t="shared" si="13"/>
        <v>0</v>
      </c>
      <c r="J46" s="104">
        <f t="shared" si="14"/>
        <v>0</v>
      </c>
      <c r="L46" s="85"/>
      <c r="M46" s="85"/>
      <c r="N46" s="85"/>
    </row>
    <row r="47" spans="1:36" ht="15" hidden="1" customHeight="1">
      <c r="A47" s="54"/>
      <c r="B47" s="82"/>
      <c r="C47" s="148">
        <f t="shared" si="8"/>
        <v>0</v>
      </c>
      <c r="D47" s="140">
        <f t="shared" si="7"/>
        <v>0</v>
      </c>
      <c r="E47" s="104">
        <f t="shared" si="9"/>
        <v>0</v>
      </c>
      <c r="F47" s="104">
        <f t="shared" si="10"/>
        <v>0</v>
      </c>
      <c r="G47" s="104">
        <f t="shared" si="11"/>
        <v>0</v>
      </c>
      <c r="H47" s="104">
        <f t="shared" si="12"/>
        <v>0</v>
      </c>
      <c r="I47" s="104">
        <f t="shared" si="13"/>
        <v>0</v>
      </c>
      <c r="J47" s="104">
        <f t="shared" si="14"/>
        <v>0</v>
      </c>
      <c r="L47" s="85"/>
      <c r="M47" s="85"/>
      <c r="N47" s="85"/>
    </row>
    <row r="48" spans="1:36" ht="15" hidden="1" customHeight="1">
      <c r="A48" s="54"/>
      <c r="B48" s="82"/>
      <c r="C48" s="148">
        <f t="shared" si="8"/>
        <v>0</v>
      </c>
      <c r="D48" s="140">
        <f t="shared" si="7"/>
        <v>0</v>
      </c>
      <c r="E48" s="104">
        <f t="shared" si="9"/>
        <v>0</v>
      </c>
      <c r="F48" s="104">
        <f t="shared" si="10"/>
        <v>0</v>
      </c>
      <c r="G48" s="104">
        <f t="shared" si="11"/>
        <v>0</v>
      </c>
      <c r="H48" s="104">
        <f t="shared" si="12"/>
        <v>0</v>
      </c>
      <c r="I48" s="104">
        <f t="shared" si="13"/>
        <v>0</v>
      </c>
      <c r="J48" s="104">
        <f t="shared" si="14"/>
        <v>0</v>
      </c>
      <c r="L48" s="85"/>
      <c r="M48" s="85"/>
      <c r="N48" s="85"/>
    </row>
    <row r="49" spans="1:14" ht="15" hidden="1" customHeight="1">
      <c r="A49" s="54"/>
      <c r="B49" s="82"/>
      <c r="C49" s="148">
        <f t="shared" si="8"/>
        <v>0</v>
      </c>
      <c r="D49" s="140">
        <f t="shared" si="7"/>
        <v>0</v>
      </c>
      <c r="E49" s="104">
        <f t="shared" si="9"/>
        <v>0</v>
      </c>
      <c r="F49" s="104">
        <f t="shared" si="10"/>
        <v>0</v>
      </c>
      <c r="G49" s="104">
        <f t="shared" si="11"/>
        <v>0</v>
      </c>
      <c r="H49" s="104">
        <f t="shared" si="12"/>
        <v>0</v>
      </c>
      <c r="I49" s="104">
        <f t="shared" si="13"/>
        <v>0</v>
      </c>
      <c r="J49" s="104">
        <f t="shared" si="14"/>
        <v>0</v>
      </c>
      <c r="L49" s="85"/>
      <c r="M49" s="85"/>
      <c r="N49" s="85"/>
    </row>
    <row r="50" spans="1:14" ht="15" hidden="1" customHeight="1">
      <c r="A50" s="54"/>
      <c r="B50" s="82"/>
      <c r="C50" s="148">
        <f t="shared" si="8"/>
        <v>0</v>
      </c>
      <c r="D50" s="140">
        <f t="shared" si="7"/>
        <v>0</v>
      </c>
      <c r="E50" s="104">
        <f t="shared" si="9"/>
        <v>0</v>
      </c>
      <c r="F50" s="104">
        <f t="shared" si="10"/>
        <v>0</v>
      </c>
      <c r="G50" s="104">
        <f t="shared" si="11"/>
        <v>0</v>
      </c>
      <c r="H50" s="104">
        <f t="shared" si="12"/>
        <v>0</v>
      </c>
      <c r="I50" s="104">
        <f t="shared" si="13"/>
        <v>0</v>
      </c>
      <c r="J50" s="104">
        <f t="shared" si="14"/>
        <v>0</v>
      </c>
      <c r="L50" s="85"/>
      <c r="M50" s="85"/>
      <c r="N50" s="85"/>
    </row>
    <row r="51" spans="1:14" ht="15" hidden="1" customHeight="1">
      <c r="A51" s="54"/>
      <c r="B51" s="82"/>
      <c r="C51" s="148">
        <f t="shared" si="8"/>
        <v>0</v>
      </c>
      <c r="D51" s="140">
        <f t="shared" si="7"/>
        <v>0</v>
      </c>
      <c r="E51" s="104">
        <f t="shared" si="9"/>
        <v>0</v>
      </c>
      <c r="F51" s="104">
        <f t="shared" si="10"/>
        <v>0</v>
      </c>
      <c r="G51" s="104">
        <f t="shared" si="11"/>
        <v>0</v>
      </c>
      <c r="H51" s="104">
        <f t="shared" si="12"/>
        <v>0</v>
      </c>
      <c r="I51" s="104">
        <f t="shared" si="13"/>
        <v>0</v>
      </c>
      <c r="J51" s="104">
        <f t="shared" si="14"/>
        <v>0</v>
      </c>
      <c r="L51" s="85"/>
      <c r="M51" s="85"/>
      <c r="N51" s="85"/>
    </row>
    <row r="52" spans="1:14" ht="15" hidden="1" customHeight="1">
      <c r="A52" s="54"/>
      <c r="B52" s="82"/>
      <c r="C52" s="148">
        <f t="shared" si="8"/>
        <v>0</v>
      </c>
      <c r="D52" s="140">
        <f t="shared" si="7"/>
        <v>0</v>
      </c>
      <c r="E52" s="104">
        <f t="shared" si="9"/>
        <v>0</v>
      </c>
      <c r="F52" s="104">
        <f t="shared" si="10"/>
        <v>0</v>
      </c>
      <c r="G52" s="104">
        <f t="shared" si="11"/>
        <v>0</v>
      </c>
      <c r="H52" s="104">
        <f t="shared" si="12"/>
        <v>0</v>
      </c>
      <c r="I52" s="104">
        <f t="shared" si="13"/>
        <v>0</v>
      </c>
      <c r="J52" s="104">
        <f t="shared" si="14"/>
        <v>0</v>
      </c>
      <c r="L52" s="85"/>
      <c r="M52" s="85"/>
      <c r="N52" s="85"/>
    </row>
    <row r="53" spans="1:14" ht="15" hidden="1" customHeight="1">
      <c r="A53" s="54"/>
      <c r="B53" s="82"/>
      <c r="C53" s="148">
        <f t="shared" si="8"/>
        <v>0</v>
      </c>
      <c r="D53" s="140">
        <f t="shared" si="7"/>
        <v>0</v>
      </c>
      <c r="E53" s="104">
        <f t="shared" si="9"/>
        <v>0</v>
      </c>
      <c r="F53" s="104">
        <f t="shared" si="10"/>
        <v>0</v>
      </c>
      <c r="G53" s="104">
        <f t="shared" si="11"/>
        <v>0</v>
      </c>
      <c r="H53" s="104">
        <f t="shared" si="12"/>
        <v>0</v>
      </c>
      <c r="I53" s="104">
        <f t="shared" si="13"/>
        <v>0</v>
      </c>
      <c r="J53" s="104">
        <f t="shared" si="14"/>
        <v>0</v>
      </c>
      <c r="L53" s="85"/>
      <c r="M53" s="85"/>
      <c r="N53" s="85"/>
    </row>
    <row r="54" spans="1:14" ht="15" hidden="1" customHeight="1">
      <c r="A54" s="54"/>
      <c r="B54" s="82"/>
      <c r="C54" s="148">
        <f t="shared" si="8"/>
        <v>0</v>
      </c>
      <c r="D54" s="140">
        <f t="shared" si="7"/>
        <v>0</v>
      </c>
      <c r="E54" s="104">
        <f t="shared" si="9"/>
        <v>0</v>
      </c>
      <c r="F54" s="104">
        <f t="shared" si="10"/>
        <v>0</v>
      </c>
      <c r="G54" s="104">
        <f t="shared" si="11"/>
        <v>0</v>
      </c>
      <c r="H54" s="104">
        <f t="shared" si="12"/>
        <v>0</v>
      </c>
      <c r="I54" s="104">
        <f t="shared" si="13"/>
        <v>0</v>
      </c>
      <c r="J54" s="104">
        <f t="shared" si="14"/>
        <v>0</v>
      </c>
      <c r="L54" s="85"/>
      <c r="M54" s="85"/>
      <c r="N54" s="85"/>
    </row>
    <row r="55" spans="1:14" ht="15" hidden="1" customHeight="1">
      <c r="A55" s="54"/>
      <c r="B55" s="82"/>
      <c r="C55" s="148">
        <f t="shared" si="8"/>
        <v>0</v>
      </c>
      <c r="D55" s="140">
        <f t="shared" si="7"/>
        <v>0</v>
      </c>
      <c r="E55" s="104">
        <f t="shared" si="9"/>
        <v>0</v>
      </c>
      <c r="F55" s="104">
        <f t="shared" si="10"/>
        <v>0</v>
      </c>
      <c r="G55" s="104">
        <f t="shared" si="11"/>
        <v>0</v>
      </c>
      <c r="H55" s="104">
        <f t="shared" si="12"/>
        <v>0</v>
      </c>
      <c r="I55" s="104">
        <f t="shared" si="13"/>
        <v>0</v>
      </c>
      <c r="J55" s="104">
        <f t="shared" si="14"/>
        <v>0</v>
      </c>
      <c r="L55" s="85"/>
      <c r="M55" s="85"/>
      <c r="N55" s="85"/>
    </row>
    <row r="56" spans="1:14" ht="15" hidden="1" customHeight="1">
      <c r="A56" s="54"/>
      <c r="B56" s="82"/>
      <c r="C56" s="148">
        <f t="shared" si="8"/>
        <v>0</v>
      </c>
      <c r="D56" s="140">
        <f t="shared" si="7"/>
        <v>0</v>
      </c>
      <c r="E56" s="104">
        <f t="shared" si="9"/>
        <v>0</v>
      </c>
      <c r="F56" s="104">
        <f t="shared" si="10"/>
        <v>0</v>
      </c>
      <c r="G56" s="104">
        <f t="shared" si="11"/>
        <v>0</v>
      </c>
      <c r="H56" s="104">
        <f t="shared" si="12"/>
        <v>0</v>
      </c>
      <c r="I56" s="104">
        <f t="shared" si="13"/>
        <v>0</v>
      </c>
      <c r="J56" s="104">
        <f t="shared" si="14"/>
        <v>0</v>
      </c>
      <c r="L56" s="85"/>
      <c r="M56" s="85"/>
      <c r="N56" s="85"/>
    </row>
    <row r="57" spans="1:14" ht="15" hidden="1" customHeight="1">
      <c r="A57" s="54"/>
      <c r="B57" s="82"/>
      <c r="C57" s="148">
        <f t="shared" si="8"/>
        <v>0</v>
      </c>
      <c r="D57" s="140">
        <f t="shared" si="7"/>
        <v>0</v>
      </c>
      <c r="E57" s="104">
        <f t="shared" si="9"/>
        <v>0</v>
      </c>
      <c r="F57" s="104">
        <f t="shared" si="10"/>
        <v>0</v>
      </c>
      <c r="G57" s="104">
        <f t="shared" si="11"/>
        <v>0</v>
      </c>
      <c r="H57" s="104">
        <f t="shared" si="12"/>
        <v>0</v>
      </c>
      <c r="I57" s="104">
        <f t="shared" si="13"/>
        <v>0</v>
      </c>
      <c r="J57" s="104">
        <f t="shared" si="14"/>
        <v>0</v>
      </c>
      <c r="L57" s="85"/>
      <c r="M57" s="85"/>
      <c r="N57" s="85"/>
    </row>
    <row r="58" spans="1:14" ht="15" hidden="1" customHeight="1">
      <c r="A58" s="54"/>
      <c r="B58" s="82"/>
      <c r="C58" s="148">
        <f t="shared" si="8"/>
        <v>0</v>
      </c>
      <c r="D58" s="140">
        <f t="shared" si="7"/>
        <v>0</v>
      </c>
      <c r="E58" s="104">
        <f t="shared" si="9"/>
        <v>0</v>
      </c>
      <c r="F58" s="104">
        <f t="shared" si="10"/>
        <v>0</v>
      </c>
      <c r="G58" s="104">
        <f t="shared" si="11"/>
        <v>0</v>
      </c>
      <c r="H58" s="104">
        <f t="shared" si="12"/>
        <v>0</v>
      </c>
      <c r="I58" s="104">
        <f t="shared" si="13"/>
        <v>0</v>
      </c>
      <c r="J58" s="104">
        <f t="shared" si="14"/>
        <v>0</v>
      </c>
      <c r="L58" s="85"/>
      <c r="M58" s="85"/>
      <c r="N58" s="85"/>
    </row>
    <row r="59" spans="1:14" ht="15" hidden="1" customHeight="1">
      <c r="A59" s="54"/>
      <c r="B59" s="82"/>
      <c r="C59" s="148">
        <f t="shared" si="8"/>
        <v>0</v>
      </c>
      <c r="D59" s="140">
        <f t="shared" si="7"/>
        <v>0</v>
      </c>
      <c r="E59" s="104">
        <f t="shared" si="9"/>
        <v>0</v>
      </c>
      <c r="F59" s="104">
        <f t="shared" si="10"/>
        <v>0</v>
      </c>
      <c r="G59" s="104">
        <f t="shared" si="11"/>
        <v>0</v>
      </c>
      <c r="H59" s="104">
        <f t="shared" si="12"/>
        <v>0</v>
      </c>
      <c r="I59" s="104">
        <f t="shared" si="13"/>
        <v>0</v>
      </c>
      <c r="J59" s="104">
        <f t="shared" si="14"/>
        <v>0</v>
      </c>
      <c r="L59" s="85"/>
      <c r="M59" s="85"/>
      <c r="N59" s="85"/>
    </row>
    <row r="60" spans="1:14" ht="15" hidden="1" customHeight="1">
      <c r="A60" s="54"/>
      <c r="B60" s="82"/>
      <c r="C60" s="148">
        <f t="shared" si="8"/>
        <v>0</v>
      </c>
      <c r="D60" s="140">
        <f t="shared" si="7"/>
        <v>0</v>
      </c>
      <c r="E60" s="104">
        <f t="shared" si="9"/>
        <v>0</v>
      </c>
      <c r="F60" s="104">
        <f t="shared" si="10"/>
        <v>0</v>
      </c>
      <c r="G60" s="104">
        <f t="shared" si="11"/>
        <v>0</v>
      </c>
      <c r="H60" s="104">
        <f t="shared" si="12"/>
        <v>0</v>
      </c>
      <c r="I60" s="104">
        <f t="shared" si="13"/>
        <v>0</v>
      </c>
      <c r="J60" s="104">
        <f t="shared" si="14"/>
        <v>0</v>
      </c>
      <c r="L60" s="85"/>
      <c r="M60" s="85"/>
      <c r="N60" s="85"/>
    </row>
    <row r="61" spans="1:14" ht="15" hidden="1" customHeight="1">
      <c r="A61" s="54"/>
      <c r="B61" s="82"/>
      <c r="C61" s="148">
        <f t="shared" si="8"/>
        <v>0</v>
      </c>
      <c r="D61" s="140">
        <f t="shared" si="7"/>
        <v>0</v>
      </c>
      <c r="E61" s="104">
        <f t="shared" si="9"/>
        <v>0</v>
      </c>
      <c r="F61" s="104">
        <f t="shared" si="10"/>
        <v>0</v>
      </c>
      <c r="G61" s="104">
        <f t="shared" si="11"/>
        <v>0</v>
      </c>
      <c r="H61" s="104">
        <f t="shared" si="12"/>
        <v>0</v>
      </c>
      <c r="I61" s="104">
        <f t="shared" si="13"/>
        <v>0</v>
      </c>
      <c r="J61" s="104">
        <f t="shared" si="14"/>
        <v>0</v>
      </c>
      <c r="L61" s="85"/>
      <c r="M61" s="85"/>
      <c r="N61" s="85"/>
    </row>
    <row r="62" spans="1:14" ht="15" hidden="1" customHeight="1">
      <c r="A62" s="54"/>
      <c r="B62" s="82"/>
      <c r="C62" s="148">
        <f t="shared" si="8"/>
        <v>0</v>
      </c>
      <c r="D62" s="140">
        <f t="shared" si="7"/>
        <v>0</v>
      </c>
      <c r="E62" s="104">
        <f t="shared" si="9"/>
        <v>0</v>
      </c>
      <c r="F62" s="104">
        <f t="shared" si="10"/>
        <v>0</v>
      </c>
      <c r="G62" s="104">
        <f t="shared" si="11"/>
        <v>0</v>
      </c>
      <c r="H62" s="104">
        <f t="shared" si="12"/>
        <v>0</v>
      </c>
      <c r="I62" s="104">
        <f t="shared" si="13"/>
        <v>0</v>
      </c>
      <c r="J62" s="104">
        <f t="shared" si="14"/>
        <v>0</v>
      </c>
      <c r="L62" s="85"/>
      <c r="M62" s="85"/>
      <c r="N62" s="85"/>
    </row>
    <row r="63" spans="1:14" ht="15" hidden="1" customHeight="1">
      <c r="A63" s="54"/>
      <c r="B63" s="82"/>
      <c r="C63" s="148">
        <f t="shared" si="8"/>
        <v>0</v>
      </c>
      <c r="D63" s="140">
        <f t="shared" si="7"/>
        <v>0</v>
      </c>
      <c r="E63" s="104">
        <f t="shared" si="9"/>
        <v>0</v>
      </c>
      <c r="F63" s="104">
        <f t="shared" si="10"/>
        <v>0</v>
      </c>
      <c r="G63" s="104">
        <f t="shared" si="11"/>
        <v>0</v>
      </c>
      <c r="H63" s="104">
        <f t="shared" si="12"/>
        <v>0</v>
      </c>
      <c r="I63" s="104">
        <f t="shared" si="13"/>
        <v>0</v>
      </c>
      <c r="J63" s="104">
        <f t="shared" si="14"/>
        <v>0</v>
      </c>
      <c r="L63" s="85"/>
      <c r="M63" s="85"/>
      <c r="N63" s="85"/>
    </row>
    <row r="64" spans="1:14" ht="15" hidden="1" customHeight="1">
      <c r="A64" s="54"/>
      <c r="B64" s="82"/>
      <c r="C64" s="148">
        <f t="shared" si="8"/>
        <v>0</v>
      </c>
      <c r="D64" s="140">
        <f t="shared" si="7"/>
        <v>0</v>
      </c>
      <c r="E64" s="104">
        <f t="shared" si="9"/>
        <v>0</v>
      </c>
      <c r="F64" s="104">
        <f t="shared" si="10"/>
        <v>0</v>
      </c>
      <c r="G64" s="104">
        <f t="shared" si="11"/>
        <v>0</v>
      </c>
      <c r="H64" s="104">
        <f t="shared" si="12"/>
        <v>0</v>
      </c>
      <c r="I64" s="104">
        <f t="shared" si="13"/>
        <v>0</v>
      </c>
      <c r="J64" s="104">
        <f t="shared" si="14"/>
        <v>0</v>
      </c>
      <c r="L64" s="85"/>
      <c r="M64" s="85"/>
      <c r="N64" s="85"/>
    </row>
    <row r="65" spans="1:14" hidden="1">
      <c r="A65" s="54"/>
      <c r="B65" s="82"/>
      <c r="C65" s="148">
        <f t="shared" si="8"/>
        <v>0</v>
      </c>
      <c r="D65" s="140">
        <f t="shared" si="7"/>
        <v>0</v>
      </c>
      <c r="E65" s="104">
        <f t="shared" si="9"/>
        <v>0</v>
      </c>
      <c r="F65" s="104">
        <f t="shared" si="10"/>
        <v>0</v>
      </c>
      <c r="G65" s="104">
        <f t="shared" si="11"/>
        <v>0</v>
      </c>
      <c r="H65" s="104">
        <f t="shared" si="12"/>
        <v>0</v>
      </c>
      <c r="I65" s="104">
        <f t="shared" si="13"/>
        <v>0</v>
      </c>
      <c r="J65" s="104">
        <f t="shared" si="14"/>
        <v>0</v>
      </c>
      <c r="L65" s="85"/>
      <c r="M65" s="85"/>
      <c r="N65" s="85"/>
    </row>
    <row r="66" spans="1:14" hidden="1">
      <c r="A66" s="54"/>
      <c r="B66" s="82"/>
      <c r="C66" s="148">
        <f t="shared" si="8"/>
        <v>0</v>
      </c>
      <c r="D66" s="140">
        <f t="shared" si="7"/>
        <v>0</v>
      </c>
      <c r="E66" s="104">
        <f t="shared" si="9"/>
        <v>0</v>
      </c>
      <c r="F66" s="104">
        <f t="shared" si="10"/>
        <v>0</v>
      </c>
      <c r="G66" s="104">
        <f t="shared" si="11"/>
        <v>0</v>
      </c>
      <c r="H66" s="104">
        <f t="shared" si="12"/>
        <v>0</v>
      </c>
      <c r="I66" s="104">
        <f t="shared" si="13"/>
        <v>0</v>
      </c>
      <c r="J66" s="104">
        <f t="shared" si="14"/>
        <v>0</v>
      </c>
      <c r="L66" s="85"/>
      <c r="M66" s="85"/>
      <c r="N66" s="85"/>
    </row>
    <row r="67" spans="1:14" hidden="1">
      <c r="A67" s="54"/>
      <c r="B67" s="82"/>
      <c r="C67" s="148">
        <f t="shared" si="8"/>
        <v>0</v>
      </c>
      <c r="D67" s="140">
        <f t="shared" si="7"/>
        <v>0</v>
      </c>
      <c r="E67" s="104">
        <f t="shared" si="9"/>
        <v>0</v>
      </c>
      <c r="F67" s="104">
        <f t="shared" si="10"/>
        <v>0</v>
      </c>
      <c r="G67" s="104">
        <f t="shared" si="11"/>
        <v>0</v>
      </c>
      <c r="H67" s="104">
        <f t="shared" si="12"/>
        <v>0</v>
      </c>
      <c r="I67" s="104">
        <f t="shared" si="13"/>
        <v>0</v>
      </c>
      <c r="J67" s="104">
        <f t="shared" si="14"/>
        <v>0</v>
      </c>
      <c r="L67" s="85"/>
      <c r="M67" s="85"/>
      <c r="N67" s="85"/>
    </row>
    <row r="68" spans="1:14" hidden="1">
      <c r="A68" s="54"/>
      <c r="B68" s="82"/>
      <c r="C68" s="148">
        <f t="shared" si="8"/>
        <v>0</v>
      </c>
      <c r="D68" s="140">
        <f t="shared" si="7"/>
        <v>0</v>
      </c>
      <c r="E68" s="104">
        <f t="shared" si="9"/>
        <v>0</v>
      </c>
      <c r="F68" s="104">
        <f t="shared" si="10"/>
        <v>0</v>
      </c>
      <c r="G68" s="104">
        <f t="shared" si="11"/>
        <v>0</v>
      </c>
      <c r="H68" s="104">
        <f t="shared" si="12"/>
        <v>0</v>
      </c>
      <c r="I68" s="104">
        <f t="shared" si="13"/>
        <v>0</v>
      </c>
      <c r="J68" s="104">
        <f t="shared" si="14"/>
        <v>0</v>
      </c>
      <c r="L68" s="85"/>
      <c r="M68" s="85"/>
      <c r="N68" s="85"/>
    </row>
    <row r="69" spans="1:14" hidden="1">
      <c r="A69" s="54"/>
      <c r="B69" s="82"/>
      <c r="C69" s="148">
        <f t="shared" si="8"/>
        <v>0</v>
      </c>
      <c r="D69" s="140">
        <f t="shared" si="7"/>
        <v>0</v>
      </c>
      <c r="E69" s="104">
        <f t="shared" si="9"/>
        <v>0</v>
      </c>
      <c r="F69" s="104">
        <f t="shared" si="10"/>
        <v>0</v>
      </c>
      <c r="G69" s="104">
        <f t="shared" si="11"/>
        <v>0</v>
      </c>
      <c r="H69" s="104">
        <f t="shared" si="12"/>
        <v>0</v>
      </c>
      <c r="I69" s="104">
        <f t="shared" si="13"/>
        <v>0</v>
      </c>
      <c r="J69" s="104">
        <f t="shared" si="14"/>
        <v>0</v>
      </c>
      <c r="L69" s="85"/>
      <c r="M69" s="85"/>
      <c r="N69" s="85"/>
    </row>
    <row r="70" spans="1:14" hidden="1">
      <c r="A70" s="54"/>
      <c r="B70" s="82"/>
      <c r="C70" s="148">
        <f t="shared" ref="C70:C84" si="15">SUM(E70:K70)</f>
        <v>0</v>
      </c>
      <c r="D70" s="140">
        <f t="shared" si="7"/>
        <v>0</v>
      </c>
      <c r="E70" s="104">
        <f t="shared" ref="E70:E84" si="16">IFERROR(VLOOKUP(B70,$B$93:$C$134,2,FALSE),0)</f>
        <v>0</v>
      </c>
      <c r="F70" s="104">
        <f t="shared" ref="F70:F84" si="17">IFERROR(VLOOKUP(B70,$F$93:$G$134,2,FALSE),0)</f>
        <v>0</v>
      </c>
      <c r="G70" s="104">
        <f t="shared" ref="G70:G84" si="18">IFERROR(VLOOKUP(B70,$J$93:$K$134,2,FALSE),0)</f>
        <v>0</v>
      </c>
      <c r="H70" s="104">
        <f t="shared" ref="H70:H84" si="19">IFERROR(VLOOKUP(B70,$N$93:$O$134,2,FALSE),0)</f>
        <v>0</v>
      </c>
      <c r="I70" s="104">
        <f t="shared" ref="I70:I84" si="20">IFERROR(VLOOKUP(B70,$R$93:$S$134,2,FALSE),0)</f>
        <v>0</v>
      </c>
      <c r="J70" s="104">
        <f t="shared" ref="J70:J84" si="21">IFERROR(VLOOKUP(B70,$V$93:$W$134,2,FALSE),0)</f>
        <v>0</v>
      </c>
      <c r="L70" s="85"/>
      <c r="M70" s="85"/>
      <c r="N70" s="85"/>
    </row>
    <row r="71" spans="1:14" hidden="1">
      <c r="A71" s="54"/>
      <c r="B71" s="82"/>
      <c r="C71" s="148">
        <f t="shared" si="15"/>
        <v>0</v>
      </c>
      <c r="D71" s="140">
        <f t="shared" ref="D71:D84" si="22">SUM(E71:K71)-MIN(E71:G71)</f>
        <v>0</v>
      </c>
      <c r="E71" s="104">
        <f t="shared" si="16"/>
        <v>0</v>
      </c>
      <c r="F71" s="104">
        <f t="shared" si="17"/>
        <v>0</v>
      </c>
      <c r="G71" s="104">
        <f t="shared" si="18"/>
        <v>0</v>
      </c>
      <c r="H71" s="104">
        <f t="shared" si="19"/>
        <v>0</v>
      </c>
      <c r="I71" s="104">
        <f t="shared" si="20"/>
        <v>0</v>
      </c>
      <c r="J71" s="104">
        <f t="shared" si="21"/>
        <v>0</v>
      </c>
      <c r="L71" s="85"/>
      <c r="M71" s="85"/>
      <c r="N71" s="85"/>
    </row>
    <row r="72" spans="1:14" hidden="1">
      <c r="A72" s="54"/>
      <c r="B72" s="82"/>
      <c r="C72" s="148">
        <f t="shared" si="15"/>
        <v>0</v>
      </c>
      <c r="D72" s="140">
        <f t="shared" si="22"/>
        <v>0</v>
      </c>
      <c r="E72" s="104">
        <f t="shared" si="16"/>
        <v>0</v>
      </c>
      <c r="F72" s="104">
        <f t="shared" si="17"/>
        <v>0</v>
      </c>
      <c r="G72" s="104">
        <f t="shared" si="18"/>
        <v>0</v>
      </c>
      <c r="H72" s="104">
        <f t="shared" si="19"/>
        <v>0</v>
      </c>
      <c r="I72" s="104">
        <f t="shared" si="20"/>
        <v>0</v>
      </c>
      <c r="J72" s="104">
        <f t="shared" si="21"/>
        <v>0</v>
      </c>
      <c r="L72" s="85"/>
      <c r="M72" s="85"/>
      <c r="N72" s="85"/>
    </row>
    <row r="73" spans="1:14" hidden="1">
      <c r="A73" s="54"/>
      <c r="B73" s="82"/>
      <c r="C73" s="148">
        <f t="shared" si="15"/>
        <v>0</v>
      </c>
      <c r="D73" s="140">
        <f t="shared" si="22"/>
        <v>0</v>
      </c>
      <c r="E73" s="104">
        <f t="shared" si="16"/>
        <v>0</v>
      </c>
      <c r="F73" s="104">
        <f t="shared" si="17"/>
        <v>0</v>
      </c>
      <c r="G73" s="104">
        <f t="shared" si="18"/>
        <v>0</v>
      </c>
      <c r="H73" s="104">
        <f t="shared" si="19"/>
        <v>0</v>
      </c>
      <c r="I73" s="104">
        <f t="shared" si="20"/>
        <v>0</v>
      </c>
      <c r="J73" s="104">
        <f t="shared" si="21"/>
        <v>0</v>
      </c>
      <c r="L73" s="85"/>
      <c r="M73" s="85"/>
      <c r="N73" s="85"/>
    </row>
    <row r="74" spans="1:14" hidden="1">
      <c r="A74" s="54"/>
      <c r="B74" s="82"/>
      <c r="C74" s="148">
        <f t="shared" si="15"/>
        <v>0</v>
      </c>
      <c r="D74" s="140">
        <f t="shared" si="22"/>
        <v>0</v>
      </c>
      <c r="E74" s="104">
        <f t="shared" si="16"/>
        <v>0</v>
      </c>
      <c r="F74" s="104">
        <f t="shared" si="17"/>
        <v>0</v>
      </c>
      <c r="G74" s="104">
        <f t="shared" si="18"/>
        <v>0</v>
      </c>
      <c r="H74" s="104">
        <f t="shared" si="19"/>
        <v>0</v>
      </c>
      <c r="I74" s="104">
        <f t="shared" si="20"/>
        <v>0</v>
      </c>
      <c r="J74" s="104">
        <f t="shared" si="21"/>
        <v>0</v>
      </c>
      <c r="L74" s="85"/>
      <c r="M74" s="85"/>
      <c r="N74" s="85"/>
    </row>
    <row r="75" spans="1:14" hidden="1">
      <c r="A75" s="54"/>
      <c r="B75" s="82"/>
      <c r="C75" s="148">
        <f t="shared" si="15"/>
        <v>0</v>
      </c>
      <c r="D75" s="140">
        <f t="shared" si="22"/>
        <v>0</v>
      </c>
      <c r="E75" s="104">
        <f t="shared" si="16"/>
        <v>0</v>
      </c>
      <c r="F75" s="104">
        <f t="shared" si="17"/>
        <v>0</v>
      </c>
      <c r="G75" s="104">
        <f t="shared" si="18"/>
        <v>0</v>
      </c>
      <c r="H75" s="104">
        <f t="shared" si="19"/>
        <v>0</v>
      </c>
      <c r="I75" s="104">
        <f t="shared" si="20"/>
        <v>0</v>
      </c>
      <c r="J75" s="104">
        <f t="shared" si="21"/>
        <v>0</v>
      </c>
      <c r="L75" s="85"/>
      <c r="M75" s="85"/>
      <c r="N75" s="85"/>
    </row>
    <row r="76" spans="1:14" ht="15" hidden="1">
      <c r="A76" s="54"/>
      <c r="B76" s="83"/>
      <c r="C76" s="148">
        <f t="shared" si="15"/>
        <v>0</v>
      </c>
      <c r="D76" s="140">
        <f t="shared" si="22"/>
        <v>0</v>
      </c>
      <c r="E76" s="104">
        <f t="shared" si="16"/>
        <v>0</v>
      </c>
      <c r="F76" s="104">
        <f t="shared" si="17"/>
        <v>0</v>
      </c>
      <c r="G76" s="104">
        <f t="shared" si="18"/>
        <v>0</v>
      </c>
      <c r="H76" s="104">
        <f t="shared" si="19"/>
        <v>0</v>
      </c>
      <c r="I76" s="104">
        <f t="shared" si="20"/>
        <v>0</v>
      </c>
      <c r="J76" s="104">
        <f t="shared" si="21"/>
        <v>0</v>
      </c>
      <c r="L76" s="85"/>
      <c r="M76" s="85"/>
      <c r="N76" s="85"/>
    </row>
    <row r="77" spans="1:14" ht="15" hidden="1">
      <c r="A77" s="54"/>
      <c r="B77" s="83"/>
      <c r="C77" s="148">
        <f t="shared" si="15"/>
        <v>0</v>
      </c>
      <c r="D77" s="140">
        <f t="shared" si="22"/>
        <v>0</v>
      </c>
      <c r="E77" s="104">
        <f t="shared" si="16"/>
        <v>0</v>
      </c>
      <c r="F77" s="104">
        <f t="shared" si="17"/>
        <v>0</v>
      </c>
      <c r="G77" s="104">
        <f t="shared" si="18"/>
        <v>0</v>
      </c>
      <c r="H77" s="104">
        <f t="shared" si="19"/>
        <v>0</v>
      </c>
      <c r="I77" s="104">
        <f t="shared" si="20"/>
        <v>0</v>
      </c>
      <c r="J77" s="104">
        <f t="shared" si="21"/>
        <v>0</v>
      </c>
      <c r="L77" s="85"/>
      <c r="M77" s="85"/>
      <c r="N77" s="85"/>
    </row>
    <row r="78" spans="1:14" ht="15" hidden="1">
      <c r="A78" s="54"/>
      <c r="B78" s="83"/>
      <c r="C78" s="148">
        <f t="shared" si="15"/>
        <v>0</v>
      </c>
      <c r="D78" s="140">
        <f t="shared" si="22"/>
        <v>0</v>
      </c>
      <c r="E78" s="104">
        <f t="shared" si="16"/>
        <v>0</v>
      </c>
      <c r="F78" s="104">
        <f t="shared" si="17"/>
        <v>0</v>
      </c>
      <c r="G78" s="104">
        <f t="shared" si="18"/>
        <v>0</v>
      </c>
      <c r="H78" s="104">
        <f t="shared" si="19"/>
        <v>0</v>
      </c>
      <c r="I78" s="104">
        <f t="shared" si="20"/>
        <v>0</v>
      </c>
      <c r="J78" s="104">
        <f t="shared" si="21"/>
        <v>0</v>
      </c>
      <c r="L78" s="85"/>
      <c r="M78" s="85"/>
      <c r="N78" s="85"/>
    </row>
    <row r="79" spans="1:14" ht="15" hidden="1">
      <c r="A79" s="54"/>
      <c r="B79" s="83"/>
      <c r="C79" s="148">
        <f t="shared" si="15"/>
        <v>0</v>
      </c>
      <c r="D79" s="140">
        <f t="shared" si="22"/>
        <v>0</v>
      </c>
      <c r="E79" s="104">
        <f t="shared" si="16"/>
        <v>0</v>
      </c>
      <c r="F79" s="104">
        <f t="shared" si="17"/>
        <v>0</v>
      </c>
      <c r="G79" s="104">
        <f t="shared" si="18"/>
        <v>0</v>
      </c>
      <c r="H79" s="104">
        <f t="shared" si="19"/>
        <v>0</v>
      </c>
      <c r="I79" s="104">
        <f t="shared" si="20"/>
        <v>0</v>
      </c>
      <c r="J79" s="104">
        <f t="shared" si="21"/>
        <v>0</v>
      </c>
      <c r="L79" s="85"/>
      <c r="M79" s="85"/>
      <c r="N79" s="85"/>
    </row>
    <row r="80" spans="1:14" ht="15" hidden="1">
      <c r="A80" s="54"/>
      <c r="B80" s="83"/>
      <c r="C80" s="148">
        <f t="shared" si="15"/>
        <v>0</v>
      </c>
      <c r="D80" s="140">
        <f t="shared" si="22"/>
        <v>0</v>
      </c>
      <c r="E80" s="104">
        <f t="shared" si="16"/>
        <v>0</v>
      </c>
      <c r="F80" s="104">
        <f t="shared" si="17"/>
        <v>0</v>
      </c>
      <c r="G80" s="104">
        <f t="shared" si="18"/>
        <v>0</v>
      </c>
      <c r="H80" s="104">
        <f t="shared" si="19"/>
        <v>0</v>
      </c>
      <c r="I80" s="104">
        <f t="shared" si="20"/>
        <v>0</v>
      </c>
      <c r="J80" s="104">
        <f t="shared" si="21"/>
        <v>0</v>
      </c>
      <c r="L80" s="85"/>
      <c r="M80" s="85"/>
      <c r="N80" s="85"/>
    </row>
    <row r="81" spans="1:24" ht="15" hidden="1">
      <c r="A81" s="54"/>
      <c r="B81" s="83"/>
      <c r="C81" s="148">
        <f t="shared" si="15"/>
        <v>0</v>
      </c>
      <c r="D81" s="140">
        <f t="shared" si="22"/>
        <v>0</v>
      </c>
      <c r="E81" s="104">
        <f t="shared" si="16"/>
        <v>0</v>
      </c>
      <c r="F81" s="104">
        <f t="shared" si="17"/>
        <v>0</v>
      </c>
      <c r="G81" s="104">
        <f t="shared" si="18"/>
        <v>0</v>
      </c>
      <c r="H81" s="104">
        <f t="shared" si="19"/>
        <v>0</v>
      </c>
      <c r="I81" s="104">
        <f t="shared" si="20"/>
        <v>0</v>
      </c>
      <c r="J81" s="104">
        <f t="shared" si="21"/>
        <v>0</v>
      </c>
      <c r="L81" s="85"/>
      <c r="M81" s="85"/>
      <c r="N81" s="85"/>
    </row>
    <row r="82" spans="1:24" ht="15" hidden="1">
      <c r="A82" s="54"/>
      <c r="B82" s="83"/>
      <c r="C82" s="148">
        <f t="shared" si="15"/>
        <v>0</v>
      </c>
      <c r="D82" s="140">
        <f t="shared" si="22"/>
        <v>0</v>
      </c>
      <c r="E82" s="104">
        <f t="shared" si="16"/>
        <v>0</v>
      </c>
      <c r="F82" s="104">
        <f t="shared" si="17"/>
        <v>0</v>
      </c>
      <c r="G82" s="104">
        <f t="shared" si="18"/>
        <v>0</v>
      </c>
      <c r="H82" s="104">
        <f t="shared" si="19"/>
        <v>0</v>
      </c>
      <c r="I82" s="104">
        <f t="shared" si="20"/>
        <v>0</v>
      </c>
      <c r="J82" s="104">
        <f t="shared" si="21"/>
        <v>0</v>
      </c>
      <c r="L82" s="85"/>
      <c r="M82" s="85"/>
      <c r="N82" s="85"/>
    </row>
    <row r="83" spans="1:24" ht="15" hidden="1">
      <c r="A83" s="54"/>
      <c r="B83" s="83"/>
      <c r="C83" s="148">
        <f t="shared" si="15"/>
        <v>0</v>
      </c>
      <c r="D83" s="140">
        <f t="shared" si="22"/>
        <v>0</v>
      </c>
      <c r="E83" s="104">
        <f t="shared" si="16"/>
        <v>0</v>
      </c>
      <c r="F83" s="104">
        <f t="shared" si="17"/>
        <v>0</v>
      </c>
      <c r="G83" s="104">
        <f t="shared" si="18"/>
        <v>0</v>
      </c>
      <c r="H83" s="104">
        <f t="shared" si="19"/>
        <v>0</v>
      </c>
      <c r="I83" s="104">
        <f t="shared" si="20"/>
        <v>0</v>
      </c>
      <c r="J83" s="104">
        <f t="shared" si="21"/>
        <v>0</v>
      </c>
      <c r="L83" s="85"/>
      <c r="M83" s="85"/>
      <c r="N83" s="85"/>
    </row>
    <row r="84" spans="1:24" ht="15" hidden="1">
      <c r="A84" s="49"/>
      <c r="B84" s="83"/>
      <c r="C84" s="148">
        <f t="shared" si="15"/>
        <v>0</v>
      </c>
      <c r="D84" s="140">
        <f t="shared" si="22"/>
        <v>0</v>
      </c>
      <c r="E84" s="104">
        <f t="shared" si="16"/>
        <v>0</v>
      </c>
      <c r="F84" s="104">
        <f t="shared" si="17"/>
        <v>0</v>
      </c>
      <c r="G84" s="104">
        <f t="shared" si="18"/>
        <v>0</v>
      </c>
      <c r="H84" s="104">
        <f t="shared" si="19"/>
        <v>0</v>
      </c>
      <c r="I84" s="104">
        <f t="shared" si="20"/>
        <v>0</v>
      </c>
      <c r="J84" s="104">
        <f t="shared" si="21"/>
        <v>0</v>
      </c>
      <c r="L84" s="85"/>
      <c r="M84" s="85"/>
      <c r="N84" s="85"/>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t="e">
        <f>VLOOKUP(J92,'POINTS SCORE'!$B$8:$AK$37,2,FALSE)</f>
        <v>#N/A</v>
      </c>
      <c r="L93" s="94" t="e">
        <f>VLOOKUP(J92,'POINTS SCORE'!$B$37:$AK$78,2,FALSE)</f>
        <v>#N/A</v>
      </c>
      <c r="M93" s="96">
        <v>1</v>
      </c>
      <c r="N93" s="85"/>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V99" s="99"/>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V100" s="99"/>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V101" s="99"/>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V102" s="99"/>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V103" s="99"/>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V104" s="99"/>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V105" s="99"/>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V106" s="99"/>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V107" s="99"/>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V108" s="99"/>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V109" s="99"/>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V110" s="99"/>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V111" s="99"/>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V112" s="99"/>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V113" s="99"/>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V114" s="99"/>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V115" s="99"/>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V116" s="99"/>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V117" s="99"/>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V118" s="99"/>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V119" s="99"/>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V120" s="99"/>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V121" s="99"/>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V122" s="99"/>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94" t="e">
        <f>VLOOKUP(F92,'POINTS SCORE'!$B$8:$AK$37,34,FALSE)</f>
        <v>#N/A</v>
      </c>
      <c r="H123" s="94" t="e">
        <f>VLOOKUP(F92,'POINTS SCORE'!$B$37:$AK$78,34,FALSE)</f>
        <v>#N/A</v>
      </c>
      <c r="I123" s="96" t="s">
        <v>62</v>
      </c>
      <c r="J123" s="99"/>
      <c r="K123" s="94" t="e">
        <f>VLOOKUP(J92,'POINTS SCORE'!$B$8:$AK$37,34,FALSE)</f>
        <v>#N/A</v>
      </c>
      <c r="L123" s="94" t="e">
        <f>VLOOKUP(J92,'POINTS SCORE'!$B$37:$AK$78,34,FALSE)</f>
        <v>#N/A</v>
      </c>
      <c r="M123" s="96" t="s">
        <v>62</v>
      </c>
      <c r="N123" s="99"/>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V123" s="99"/>
      <c r="W123" s="94" t="e">
        <f>VLOOKUP(V92,'POINTS SCORE'!$B$8:$AK$37,34,FALSE)</f>
        <v>#N/A</v>
      </c>
      <c r="X123" s="94" t="e">
        <f>VLOOKUP(V92,'POINTS SCORE'!$B$37:$AK$78,34,FALSE)</f>
        <v>#N/A</v>
      </c>
    </row>
    <row r="124" spans="1:24">
      <c r="A124" s="88" t="s">
        <v>62</v>
      </c>
      <c r="B124" s="99"/>
      <c r="C124" s="85" t="e">
        <f>VLOOKUP(B92,'POINTS SCORE'!$B$8:$AK$37,34,FALSE)</f>
        <v>#N/A</v>
      </c>
      <c r="D124" s="85" t="e">
        <f>VLOOKUP(B92,'POINTS SCORE'!$B$37:$AK$78,34,FALSE)</f>
        <v>#N/A</v>
      </c>
      <c r="E124" s="96" t="s">
        <v>62</v>
      </c>
      <c r="F124" s="85"/>
      <c r="G124" s="94" t="e">
        <f>VLOOKUP(F92,'POINTS SCORE'!$B$8:$AK$37,34,FALSE)</f>
        <v>#N/A</v>
      </c>
      <c r="H124" s="94" t="e">
        <f>VLOOKUP(F92,'POINTS SCORE'!$B$37:$AK$78,34,FALSE)</f>
        <v>#N/A</v>
      </c>
      <c r="I124" s="96" t="s">
        <v>62</v>
      </c>
      <c r="J124" s="99"/>
      <c r="K124" s="94" t="e">
        <f>VLOOKUP(J92,'POINTS SCORE'!$B$8:$AK$37,34,FALSE)</f>
        <v>#N/A</v>
      </c>
      <c r="L124" s="94" t="e">
        <f>VLOOKUP(J92,'POINTS SCORE'!$B$37:$AK$78,34,FALSE)</f>
        <v>#N/A</v>
      </c>
      <c r="M124" s="96" t="s">
        <v>62</v>
      </c>
      <c r="N124" s="99"/>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V124" s="99"/>
      <c r="W124" s="94" t="e">
        <f>VLOOKUP(V92,'POINTS SCORE'!$B$8:$AK$37,34,FALSE)</f>
        <v>#N/A</v>
      </c>
      <c r="X124" s="94" t="e">
        <f>VLOOKUP(V92,'POINTS SCORE'!$B$37:$AK$78,34,FALSE)</f>
        <v>#N/A</v>
      </c>
    </row>
    <row r="125" spans="1:24">
      <c r="A125" s="88" t="s">
        <v>62</v>
      </c>
      <c r="B125" s="99"/>
      <c r="C125" s="85" t="e">
        <f>VLOOKUP(B92,'POINTS SCORE'!$B$8:$AK$37,34,FALSE)</f>
        <v>#N/A</v>
      </c>
      <c r="D125" s="85" t="e">
        <f>VLOOKUP(B92,'POINTS SCORE'!$B$37:$AK$78,34,FALSE)</f>
        <v>#N/A</v>
      </c>
      <c r="E125" s="96" t="s">
        <v>62</v>
      </c>
      <c r="F125" s="85"/>
      <c r="G125" s="94" t="e">
        <f>VLOOKUP(F92,'POINTS SCORE'!$B$8:$AK$37,34,FALSE)</f>
        <v>#N/A</v>
      </c>
      <c r="H125" s="94" t="e">
        <f>VLOOKUP(F92,'POINTS SCORE'!$B$37:$AK$78,34,FALSE)</f>
        <v>#N/A</v>
      </c>
      <c r="I125" s="96" t="s">
        <v>62</v>
      </c>
      <c r="J125" s="99"/>
      <c r="K125" s="94" t="e">
        <f>VLOOKUP(J92,'POINTS SCORE'!$B$8:$AK$37,34,FALSE)</f>
        <v>#N/A</v>
      </c>
      <c r="L125" s="94" t="e">
        <f>VLOOKUP(J92,'POINTS SCORE'!$B$37:$AK$78,34,FALSE)</f>
        <v>#N/A</v>
      </c>
      <c r="M125" s="96" t="s">
        <v>62</v>
      </c>
      <c r="N125" s="99"/>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V125" s="99"/>
      <c r="W125" s="94" t="e">
        <f>VLOOKUP(V92,'POINTS SCORE'!$B$8:$AK$37,34,FALSE)</f>
        <v>#N/A</v>
      </c>
      <c r="X125" s="94" t="e">
        <f>VLOOKUP(V92,'POINTS SCORE'!$B$37:$AK$78,34,FALSE)</f>
        <v>#N/A</v>
      </c>
    </row>
    <row r="126" spans="1:24">
      <c r="A126" s="88" t="s">
        <v>62</v>
      </c>
      <c r="B126" s="99"/>
      <c r="C126" s="85" t="e">
        <f>VLOOKUP(B92,'POINTS SCORE'!$B$8:$AK$37,34,FALSE)</f>
        <v>#N/A</v>
      </c>
      <c r="D126" s="85" t="e">
        <f>VLOOKUP(B92,'POINTS SCORE'!$B$37:$AK$78,34,FALSE)</f>
        <v>#N/A</v>
      </c>
      <c r="E126" s="96" t="s">
        <v>62</v>
      </c>
      <c r="F126" s="85"/>
      <c r="G126" s="94" t="e">
        <f>VLOOKUP(F92,'POINTS SCORE'!$B$8:$AK$37,34,FALSE)</f>
        <v>#N/A</v>
      </c>
      <c r="H126" s="94" t="e">
        <f>VLOOKUP(F92,'POINTS SCORE'!$B$37:$AK$78,34,FALSE)</f>
        <v>#N/A</v>
      </c>
      <c r="I126" s="96" t="s">
        <v>62</v>
      </c>
      <c r="J126" s="99"/>
      <c r="K126" s="94" t="e">
        <f>VLOOKUP(J92,'POINTS SCORE'!$B$8:$AK$37,34,FALSE)</f>
        <v>#N/A</v>
      </c>
      <c r="L126" s="94" t="e">
        <f>VLOOKUP(J92,'POINTS SCORE'!$B$37:$AK$78,34,FALSE)</f>
        <v>#N/A</v>
      </c>
      <c r="M126" s="96" t="s">
        <v>62</v>
      </c>
      <c r="N126" s="99"/>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V126" s="99"/>
      <c r="W126" s="94" t="e">
        <f>VLOOKUP(V92,'POINTS SCORE'!$B$8:$AK$37,34,FALSE)</f>
        <v>#N/A</v>
      </c>
      <c r="X126" s="94" t="e">
        <f>VLOOKUP(V92,'POINTS SCORE'!$B$37:$AK$78,34,FALSE)</f>
        <v>#N/A</v>
      </c>
    </row>
    <row r="127" spans="1:24">
      <c r="A127" s="88" t="s">
        <v>62</v>
      </c>
      <c r="B127" s="99"/>
      <c r="C127" s="85" t="e">
        <f>VLOOKUP(B92,'POINTS SCORE'!$B$8:$AK$37,34,FALSE)</f>
        <v>#N/A</v>
      </c>
      <c r="D127" s="85" t="e">
        <f>VLOOKUP(B92,'POINTS SCORE'!$B$37:$AK$78,34,FALSE)</f>
        <v>#N/A</v>
      </c>
      <c r="E127" s="96" t="s">
        <v>62</v>
      </c>
      <c r="F127" s="85"/>
      <c r="G127" s="94" t="e">
        <f>VLOOKUP(F92,'POINTS SCORE'!$B$8:$AK$37,34,FALSE)</f>
        <v>#N/A</v>
      </c>
      <c r="H127" s="94" t="e">
        <f>VLOOKUP(F92,'POINTS SCORE'!$B$37:$AK$78,34,FALSE)</f>
        <v>#N/A</v>
      </c>
      <c r="I127" s="96" t="s">
        <v>62</v>
      </c>
      <c r="J127" s="99"/>
      <c r="K127" s="94" t="e">
        <f>VLOOKUP(J92,'POINTS SCORE'!$B$8:$AK$37,34,FALSE)</f>
        <v>#N/A</v>
      </c>
      <c r="L127" s="94" t="e">
        <f>VLOOKUP(J92,'POINTS SCORE'!$B$37:$AK$78,34,FALSE)</f>
        <v>#N/A</v>
      </c>
      <c r="M127" s="96" t="s">
        <v>62</v>
      </c>
      <c r="N127" s="99"/>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V127" s="99"/>
      <c r="W127" s="94" t="e">
        <f>VLOOKUP(V92,'POINTS SCORE'!$B$8:$AK$37,34,FALSE)</f>
        <v>#N/A</v>
      </c>
      <c r="X127" s="94" t="e">
        <f>VLOOKUP(V92,'POINTS SCORE'!$B$37:$AK$78,34,FALSE)</f>
        <v>#N/A</v>
      </c>
    </row>
    <row r="128" spans="1:24">
      <c r="A128" s="88" t="s">
        <v>62</v>
      </c>
      <c r="B128" s="99"/>
      <c r="C128" s="85" t="e">
        <f>VLOOKUP(B92,'POINTS SCORE'!$B$8:$AK$37,34,FALSE)</f>
        <v>#N/A</v>
      </c>
      <c r="D128" s="85" t="e">
        <f>VLOOKUP(B92,'POINTS SCORE'!$B$37:$AK$78,34,FALSE)</f>
        <v>#N/A</v>
      </c>
      <c r="E128" s="96" t="s">
        <v>62</v>
      </c>
      <c r="F128" s="85"/>
      <c r="G128" s="94" t="e">
        <f>VLOOKUP(F92,'POINTS SCORE'!$B$8:$AK$37,34,FALSE)</f>
        <v>#N/A</v>
      </c>
      <c r="H128" s="94" t="e">
        <f>VLOOKUP(F92,'POINTS SCORE'!$B$37:$AK$78,34,FALSE)</f>
        <v>#N/A</v>
      </c>
      <c r="I128" s="96" t="s">
        <v>62</v>
      </c>
      <c r="J128" s="99"/>
      <c r="K128" s="94" t="e">
        <f>VLOOKUP(J92,'POINTS SCORE'!$B$8:$AK$37,34,FALSE)</f>
        <v>#N/A</v>
      </c>
      <c r="L128" s="94" t="e">
        <f>VLOOKUP(J92,'POINTS SCORE'!$B$37:$AK$78,34,FALSE)</f>
        <v>#N/A</v>
      </c>
      <c r="M128" s="96" t="s">
        <v>62</v>
      </c>
      <c r="N128" s="99"/>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V128" s="99"/>
      <c r="W128" s="94" t="e">
        <f>VLOOKUP(V92,'POINTS SCORE'!$B$8:$AK$37,34,FALSE)</f>
        <v>#N/A</v>
      </c>
      <c r="X128" s="94" t="e">
        <f>VLOOKUP(V92,'POINTS SCORE'!$B$37:$AK$78,34,FALSE)</f>
        <v>#N/A</v>
      </c>
    </row>
    <row r="129" spans="1:24">
      <c r="A129" s="88" t="s">
        <v>62</v>
      </c>
      <c r="B129" s="99"/>
      <c r="C129" s="85" t="e">
        <f>VLOOKUP(B92,'POINTS SCORE'!$B$8:$AK$37,34,FALSE)</f>
        <v>#N/A</v>
      </c>
      <c r="D129" s="85" t="e">
        <f>VLOOKUP(B92,'POINTS SCORE'!$B$37:$AK$78,34,FALSE)</f>
        <v>#N/A</v>
      </c>
      <c r="E129" s="96" t="s">
        <v>63</v>
      </c>
      <c r="F129" s="85"/>
      <c r="G129" s="94" t="e">
        <f>VLOOKUP(F92,'POINTS SCORE'!$B$8:$AK$37,34,FALSE)</f>
        <v>#N/A</v>
      </c>
      <c r="H129" s="94" t="e">
        <f>VLOOKUP(F92,'POINTS SCORE'!$B$37:$AK$78,34,FALSE)</f>
        <v>#N/A</v>
      </c>
      <c r="I129" s="96" t="s">
        <v>63</v>
      </c>
      <c r="J129" s="99"/>
      <c r="K129" s="94" t="e">
        <f>VLOOKUP(J92,'POINTS SCORE'!$B$8:$AK$37,34,FALSE)</f>
        <v>#N/A</v>
      </c>
      <c r="L129" s="94" t="e">
        <f>VLOOKUP(J92,'POINTS SCORE'!$B$37:$AK$78,34,FALSE)</f>
        <v>#N/A</v>
      </c>
      <c r="M129" s="96" t="s">
        <v>63</v>
      </c>
      <c r="N129" s="99"/>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V129" s="99"/>
      <c r="W129" s="94" t="e">
        <f>VLOOKUP(V92,'POINTS SCORE'!$B$8:$AK$37,34,FALSE)</f>
        <v>#N/A</v>
      </c>
      <c r="X129" s="94" t="e">
        <f>VLOOKUP(V92,'POINTS SCORE'!$B$37:$AK$78,34,FALSE)</f>
        <v>#N/A</v>
      </c>
    </row>
    <row r="130" spans="1:24">
      <c r="A130" s="88" t="s">
        <v>63</v>
      </c>
      <c r="B130" s="99"/>
      <c r="C130" s="85" t="e">
        <f>VLOOKUP(B92,'POINTS SCORE'!$B$8:$AK$37,34,FALSE)</f>
        <v>#N/A</v>
      </c>
      <c r="D130" s="85" t="e">
        <f>VLOOKUP(B92,'POINTS SCORE'!$B$37:$AK$78,34,FALSE)</f>
        <v>#N/A</v>
      </c>
      <c r="E130" s="96" t="s">
        <v>63</v>
      </c>
      <c r="F130" s="85"/>
      <c r="G130" s="94" t="e">
        <f>VLOOKUP(F92,'POINTS SCORE'!$B$8:$AK$37,34,FALSE)</f>
        <v>#N/A</v>
      </c>
      <c r="H130" s="94" t="e">
        <f>VLOOKUP(F92,'POINTS SCORE'!$B$37:$AK$78,34,FALSE)</f>
        <v>#N/A</v>
      </c>
      <c r="I130" s="96" t="s">
        <v>63</v>
      </c>
      <c r="J130" s="99"/>
      <c r="K130" s="94" t="e">
        <f>VLOOKUP(J92,'POINTS SCORE'!$B$8:$AK$37,34,FALSE)</f>
        <v>#N/A</v>
      </c>
      <c r="L130" s="94" t="e">
        <f>VLOOKUP(J92,'POINTS SCORE'!$B$37:$AK$78,34,FALSE)</f>
        <v>#N/A</v>
      </c>
      <c r="M130" s="96" t="s">
        <v>63</v>
      </c>
      <c r="N130" s="99"/>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V130" s="99"/>
      <c r="W130" s="94" t="e">
        <f>VLOOKUP(V92,'POINTS SCORE'!$B$8:$AK$37,34,FALSE)</f>
        <v>#N/A</v>
      </c>
      <c r="X130" s="94" t="e">
        <f>VLOOKUP(V92,'POINTS SCORE'!$B$37:$AK$78,34,FALSE)</f>
        <v>#N/A</v>
      </c>
    </row>
    <row r="131" spans="1:24">
      <c r="A131" s="88" t="s">
        <v>63</v>
      </c>
      <c r="B131" s="99"/>
      <c r="C131" s="85" t="e">
        <f>VLOOKUP(B92,'POINTS SCORE'!$B$8:$AK$37,34,FALSE)</f>
        <v>#N/A</v>
      </c>
      <c r="D131" s="85" t="e">
        <f>VLOOKUP(B92,'POINTS SCORE'!$B$37:$AK$78,34,FALSE)</f>
        <v>#N/A</v>
      </c>
      <c r="E131" s="96" t="s">
        <v>63</v>
      </c>
      <c r="F131" s="85"/>
      <c r="G131" s="94" t="e">
        <f>VLOOKUP(F92,'POINTS SCORE'!$B$8:$AK$37,34,FALSE)</f>
        <v>#N/A</v>
      </c>
      <c r="H131" s="94" t="e">
        <f>VLOOKUP(F92,'POINTS SCORE'!$B$37:$AK$78,34,FALSE)</f>
        <v>#N/A</v>
      </c>
      <c r="I131" s="96" t="s">
        <v>63</v>
      </c>
      <c r="J131" s="99"/>
      <c r="K131" s="94" t="e">
        <f>VLOOKUP(J92,'POINTS SCORE'!$B$8:$AK$37,34,FALSE)</f>
        <v>#N/A</v>
      </c>
      <c r="L131" s="94" t="e">
        <f>VLOOKUP(J92,'POINTS SCORE'!$B$37:$AK$78,34,FALSE)</f>
        <v>#N/A</v>
      </c>
      <c r="M131" s="96" t="s">
        <v>63</v>
      </c>
      <c r="N131" s="99"/>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V131" s="99"/>
      <c r="W131" s="94" t="e">
        <f>VLOOKUP(V92,'POINTS SCORE'!$B$8:$AK$37,34,FALSE)</f>
        <v>#N/A</v>
      </c>
      <c r="X131" s="94" t="e">
        <f>VLOOKUP(V92,'POINTS SCORE'!$B$37:$AK$78,34,FALSE)</f>
        <v>#N/A</v>
      </c>
    </row>
    <row r="132" spans="1:24">
      <c r="A132" s="88" t="s">
        <v>64</v>
      </c>
      <c r="B132" s="99"/>
      <c r="C132" s="85" t="e">
        <f>VLOOKUP(B92,'POINTS SCORE'!$B$8:$AK$37,36,FALSE)</f>
        <v>#N/A</v>
      </c>
      <c r="D132" s="85" t="e">
        <f>VLOOKUP(B92,'POINTS SCORE'!$B$37:$AK$78,36,FALSE)</f>
        <v>#N/A</v>
      </c>
      <c r="E132" s="96" t="s">
        <v>64</v>
      </c>
      <c r="F132" s="85"/>
      <c r="G132" s="94" t="e">
        <f>VLOOKUP(F92,'POINTS SCORE'!$B$8:$AK$37,36,FALSE)</f>
        <v>#N/A</v>
      </c>
      <c r="H132" s="94" t="e">
        <f>VLOOKUP(F92,'POINTS SCORE'!$B$37:$AK$78,36,FALSE)</f>
        <v>#N/A</v>
      </c>
      <c r="I132" s="96" t="s">
        <v>64</v>
      </c>
      <c r="J132" s="99"/>
      <c r="K132" s="94" t="e">
        <f>VLOOKUP(J92,'POINTS SCORE'!$B$8:$AK$37,36,FALSE)</f>
        <v>#N/A</v>
      </c>
      <c r="L132" s="94" t="e">
        <f>VLOOKUP(J92,'POINTS SCORE'!$B$37:$AK$78,36,FALSE)</f>
        <v>#N/A</v>
      </c>
      <c r="M132" s="96" t="s">
        <v>64</v>
      </c>
      <c r="N132" s="99"/>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V132" s="99"/>
      <c r="W132" s="94" t="e">
        <f>VLOOKUP(V92,'POINTS SCORE'!$B$8:$AK$37,36,FALSE)</f>
        <v>#N/A</v>
      </c>
      <c r="X132" s="94" t="e">
        <f>VLOOKUP(V92,'POINTS SCORE'!$B$37:$AK$78,36,FALSE)</f>
        <v>#N/A</v>
      </c>
    </row>
    <row r="133" spans="1:24">
      <c r="A133" s="88" t="s">
        <v>64</v>
      </c>
      <c r="B133" s="99"/>
      <c r="C133" s="85" t="e">
        <f>VLOOKUP(B92,'POINTS SCORE'!$B$8:$AK$37,36,FALSE)</f>
        <v>#N/A</v>
      </c>
      <c r="D133" s="85" t="e">
        <f>VLOOKUP(B92,'POINTS SCORE'!$B$37:$AK$78,36,FALSE)</f>
        <v>#N/A</v>
      </c>
      <c r="E133" s="96" t="s">
        <v>64</v>
      </c>
      <c r="F133" s="85"/>
      <c r="G133" s="94" t="e">
        <f>VLOOKUP(F92,'POINTS SCORE'!$B$8:$AK$37,36,FALSE)</f>
        <v>#N/A</v>
      </c>
      <c r="H133" s="94" t="e">
        <f>VLOOKUP(F92,'POINTS SCORE'!$B$37:$AK$78,36,FALSE)</f>
        <v>#N/A</v>
      </c>
      <c r="I133" s="96" t="s">
        <v>64</v>
      </c>
      <c r="J133" s="99"/>
      <c r="K133" s="94" t="e">
        <f>VLOOKUP(J92,'POINTS SCORE'!$B$8:$AK$37,36,FALSE)</f>
        <v>#N/A</v>
      </c>
      <c r="L133" s="94" t="e">
        <f>VLOOKUP(J92,'POINTS SCORE'!$B$37:$AK$78,36,FALSE)</f>
        <v>#N/A</v>
      </c>
      <c r="M133" s="96" t="s">
        <v>64</v>
      </c>
      <c r="N133" s="99"/>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V133" s="99"/>
      <c r="W133" s="94" t="e">
        <f>VLOOKUP(V92,'POINTS SCORE'!$B$8:$AK$37,36,FALSE)</f>
        <v>#N/A</v>
      </c>
      <c r="X133" s="94" t="e">
        <f>VLOOKUP(V92,'POINTS SCORE'!$B$37:$AK$78,36,FALSE)</f>
        <v>#N/A</v>
      </c>
    </row>
    <row r="134" spans="1:24">
      <c r="A134" s="88" t="s">
        <v>64</v>
      </c>
      <c r="B134" s="99"/>
      <c r="C134" s="85" t="e">
        <f>VLOOKUP(B92,'POINTS SCORE'!$B$8:$AK$37,36,FALSE)</f>
        <v>#N/A</v>
      </c>
      <c r="D134" s="85" t="e">
        <f>VLOOKUP(B92,'POINTS SCORE'!$B$37:$AK$78,36,FALSE)</f>
        <v>#N/A</v>
      </c>
      <c r="E134" s="96" t="s">
        <v>64</v>
      </c>
      <c r="F134" s="85"/>
      <c r="G134" s="94" t="e">
        <f>VLOOKUP(F92,'POINTS SCORE'!$B$8:$AK$37,36,FALSE)</f>
        <v>#N/A</v>
      </c>
      <c r="H134" s="94" t="e">
        <f>VLOOKUP(F92,'POINTS SCORE'!$B$37:$AK$78,36,FALSE)</f>
        <v>#N/A</v>
      </c>
      <c r="I134" s="96" t="s">
        <v>64</v>
      </c>
      <c r="J134" s="99"/>
      <c r="K134" s="94" t="e">
        <f>VLOOKUP(J92,'POINTS SCORE'!$B$8:$AK$37,36,FALSE)</f>
        <v>#N/A</v>
      </c>
      <c r="L134" s="94" t="e">
        <f>VLOOKUP(J92,'POINTS SCORE'!$B$37:$AK$78,36,FALSE)</f>
        <v>#N/A</v>
      </c>
      <c r="M134" s="96" t="s">
        <v>64</v>
      </c>
      <c r="N134" s="99"/>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V134" s="99"/>
      <c r="W134" s="94" t="e">
        <f>VLOOKUP(V92,'POINTS SCORE'!$B$8:$AK$37,36,FALSE)</f>
        <v>#N/A</v>
      </c>
      <c r="X134" s="94"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tabSelected="1" zoomScaleNormal="100" workbookViewId="0">
      <selection activeCell="B2" sqref="B2:C2"/>
    </sheetView>
  </sheetViews>
  <sheetFormatPr defaultColWidth="8.85546875" defaultRowHeight="12.75"/>
  <cols>
    <col min="1" max="1" width="15.5703125" style="85" customWidth="1"/>
    <col min="2" max="2" width="22.140625" style="85" customWidth="1"/>
    <col min="3" max="3" width="22.140625" style="85" bestFit="1" customWidth="1"/>
    <col min="4" max="4" width="24.85546875" style="94" bestFit="1" customWidth="1"/>
    <col min="5" max="5" width="14.5703125" style="94" customWidth="1"/>
    <col min="6" max="6" width="18.5703125" style="94" bestFit="1" customWidth="1"/>
    <col min="7" max="7" width="17.42578125" style="94" customWidth="1"/>
    <col min="8" max="8" width="18.85546875" style="94" bestFit="1" customWidth="1"/>
    <col min="9" max="9" width="18.5703125" style="94" customWidth="1"/>
    <col min="10" max="10" width="21.42578125" style="94" bestFit="1" customWidth="1"/>
    <col min="11" max="11" width="14.5703125" style="94" customWidth="1"/>
    <col min="12" max="12" width="18.85546875" style="94" customWidth="1"/>
    <col min="13" max="13" width="19.85546875" style="94" customWidth="1"/>
    <col min="14" max="14" width="17.42578125" style="94" customWidth="1"/>
    <col min="15" max="15" width="15.140625" style="85" customWidth="1"/>
    <col min="16" max="16" width="18.85546875" style="85" bestFit="1" customWidth="1"/>
    <col min="17" max="17" width="12.5703125" style="85" customWidth="1"/>
    <col min="18" max="18" width="21.42578125" style="85" bestFit="1" customWidth="1"/>
    <col min="19" max="19" width="12.5703125" style="85" customWidth="1"/>
    <col min="20" max="20" width="18.85546875" style="85" bestFit="1" customWidth="1"/>
    <col min="21" max="21" width="12.5703125" style="85" customWidth="1"/>
    <col min="22" max="22" width="17.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7" t="s">
        <v>60</v>
      </c>
      <c r="C2" s="207"/>
      <c r="D2" s="97"/>
      <c r="E2" s="215"/>
      <c r="F2" s="215"/>
      <c r="G2" s="97"/>
      <c r="H2" s="97"/>
      <c r="I2" s="97"/>
      <c r="J2" s="97"/>
      <c r="K2" s="97"/>
      <c r="L2" s="97"/>
      <c r="M2" s="97"/>
      <c r="N2" s="97"/>
    </row>
    <row r="3" spans="1:14" ht="15" customHeight="1">
      <c r="K3" s="97"/>
    </row>
    <row r="4" spans="1:14" ht="15" customHeight="1">
      <c r="A4" s="8"/>
      <c r="B4" s="122"/>
      <c r="C4" s="122"/>
      <c r="K4" s="97"/>
    </row>
    <row r="5" spans="1:14" s="90" customFormat="1" ht="15" customHeight="1">
      <c r="A5" s="93" t="s">
        <v>9</v>
      </c>
      <c r="B5" s="66" t="s">
        <v>8</v>
      </c>
      <c r="C5" s="66" t="s">
        <v>5</v>
      </c>
      <c r="D5" s="93" t="s">
        <v>10</v>
      </c>
      <c r="E5" s="135" t="s">
        <v>65</v>
      </c>
      <c r="F5" s="136" t="s">
        <v>66</v>
      </c>
      <c r="G5" s="149" t="s">
        <v>45</v>
      </c>
      <c r="H5" s="142" t="s">
        <v>67</v>
      </c>
      <c r="I5" s="150" t="s">
        <v>68</v>
      </c>
      <c r="J5" s="179" t="s">
        <v>185</v>
      </c>
      <c r="K5" s="97"/>
    </row>
    <row r="6" spans="1:14" ht="15" customHeight="1">
      <c r="A6" s="54" t="s">
        <v>1056</v>
      </c>
      <c r="B6" s="82" t="s">
        <v>1035</v>
      </c>
      <c r="C6" s="117">
        <f t="shared" ref="C6:C25" si="0">SUM(E6:K6)</f>
        <v>146</v>
      </c>
      <c r="D6" s="140">
        <f t="shared" ref="D6:D25" si="1">SUM(E6:J6)-MIN(E6:I6)</f>
        <v>128</v>
      </c>
      <c r="E6" s="104">
        <f t="shared" ref="E6:E25" si="2">IFERROR(VLOOKUP(B6,$B$93:$C$134,2,FALSE),0)</f>
        <v>18</v>
      </c>
      <c r="F6" s="104">
        <f t="shared" ref="F6:F25" si="3">IFERROR(VLOOKUP(B6,$F$93:$G$134,2,FALSE),0)</f>
        <v>18</v>
      </c>
      <c r="G6" s="104">
        <f t="shared" ref="G6:G25" si="4">IFERROR(VLOOKUP(B6,$J$93:$K$134,2,FALSE),0)</f>
        <v>38</v>
      </c>
      <c r="H6" s="104">
        <f t="shared" ref="H6:H25" si="5">IFERROR(VLOOKUP(B6,$N$93:$O$134,2,FALSE),0)</f>
        <v>38</v>
      </c>
      <c r="I6" s="104">
        <f t="shared" ref="I6:I25" si="6">IFERROR(VLOOKUP(B6,$R$93:$S$134,2,FALSE),0)</f>
        <v>34</v>
      </c>
      <c r="J6" s="180">
        <f t="shared" ref="J6:J25" si="7">IFERROR(VLOOKUP(B6,$V$93:$W$134,2,FALSE),0)</f>
        <v>0</v>
      </c>
      <c r="K6" s="97"/>
      <c r="L6" s="85"/>
      <c r="M6" s="85"/>
      <c r="N6" s="85"/>
    </row>
    <row r="7" spans="1:14" ht="15" customHeight="1">
      <c r="A7" s="54" t="s">
        <v>1056</v>
      </c>
      <c r="B7" s="82" t="s">
        <v>1034</v>
      </c>
      <c r="C7" s="117">
        <f t="shared" si="0"/>
        <v>127</v>
      </c>
      <c r="D7" s="140">
        <f t="shared" si="1"/>
        <v>108</v>
      </c>
      <c r="E7" s="104">
        <f t="shared" si="2"/>
        <v>21</v>
      </c>
      <c r="F7" s="104">
        <f t="shared" si="3"/>
        <v>24</v>
      </c>
      <c r="G7" s="104">
        <f t="shared" si="4"/>
        <v>29</v>
      </c>
      <c r="H7" s="104">
        <f t="shared" si="5"/>
        <v>34</v>
      </c>
      <c r="I7" s="104">
        <f t="shared" si="6"/>
        <v>19</v>
      </c>
      <c r="J7" s="180">
        <f t="shared" si="7"/>
        <v>0</v>
      </c>
      <c r="K7" s="97"/>
      <c r="L7" s="85"/>
      <c r="M7" s="85"/>
      <c r="N7" s="85"/>
    </row>
    <row r="8" spans="1:14" ht="15" customHeight="1">
      <c r="A8" s="54" t="s">
        <v>1056</v>
      </c>
      <c r="B8" s="82" t="s">
        <v>1037</v>
      </c>
      <c r="C8" s="117">
        <f t="shared" si="0"/>
        <v>103</v>
      </c>
      <c r="D8" s="140">
        <f t="shared" si="1"/>
        <v>89</v>
      </c>
      <c r="E8" s="104">
        <f t="shared" si="2"/>
        <v>16</v>
      </c>
      <c r="F8" s="104">
        <f t="shared" si="3"/>
        <v>28</v>
      </c>
      <c r="G8" s="104">
        <f t="shared" si="4"/>
        <v>14</v>
      </c>
      <c r="H8" s="104">
        <f t="shared" si="5"/>
        <v>21</v>
      </c>
      <c r="I8" s="104">
        <f t="shared" si="6"/>
        <v>24</v>
      </c>
      <c r="J8" s="180">
        <f t="shared" si="7"/>
        <v>0</v>
      </c>
      <c r="K8" s="97"/>
      <c r="L8" s="85"/>
      <c r="M8" s="85"/>
      <c r="N8" s="85"/>
    </row>
    <row r="9" spans="1:14" ht="15" customHeight="1">
      <c r="A9" s="54" t="s">
        <v>1056</v>
      </c>
      <c r="B9" s="82" t="s">
        <v>1036</v>
      </c>
      <c r="C9" s="117">
        <f t="shared" si="0"/>
        <v>93</v>
      </c>
      <c r="D9" s="140">
        <f t="shared" si="1"/>
        <v>77</v>
      </c>
      <c r="E9" s="104">
        <f t="shared" si="2"/>
        <v>17</v>
      </c>
      <c r="F9" s="104">
        <f t="shared" si="3"/>
        <v>16</v>
      </c>
      <c r="G9" s="104">
        <f t="shared" si="4"/>
        <v>18</v>
      </c>
      <c r="H9" s="104">
        <f t="shared" si="5"/>
        <v>24</v>
      </c>
      <c r="I9" s="104">
        <f t="shared" si="6"/>
        <v>18</v>
      </c>
      <c r="J9" s="180">
        <f t="shared" si="7"/>
        <v>0</v>
      </c>
      <c r="K9" s="97"/>
      <c r="L9" s="85"/>
      <c r="M9" s="85"/>
      <c r="N9" s="85"/>
    </row>
    <row r="10" spans="1:14" ht="15" customHeight="1">
      <c r="A10" s="54" t="s">
        <v>41</v>
      </c>
      <c r="B10" s="82" t="s">
        <v>1033</v>
      </c>
      <c r="C10" s="117">
        <f t="shared" si="0"/>
        <v>63</v>
      </c>
      <c r="D10" s="140">
        <f t="shared" si="1"/>
        <v>63</v>
      </c>
      <c r="E10" s="104">
        <f t="shared" si="2"/>
        <v>25</v>
      </c>
      <c r="F10" s="104">
        <f t="shared" si="3"/>
        <v>38</v>
      </c>
      <c r="G10" s="104">
        <f t="shared" si="4"/>
        <v>0</v>
      </c>
      <c r="H10" s="104">
        <f t="shared" si="5"/>
        <v>0</v>
      </c>
      <c r="I10" s="104">
        <f t="shared" si="6"/>
        <v>0</v>
      </c>
      <c r="J10" s="180">
        <f t="shared" si="7"/>
        <v>0</v>
      </c>
      <c r="K10" s="97"/>
      <c r="L10" s="85"/>
      <c r="M10" s="85"/>
      <c r="N10" s="85"/>
    </row>
    <row r="11" spans="1:14" ht="15" customHeight="1">
      <c r="A11" s="54" t="s">
        <v>41</v>
      </c>
      <c r="B11" s="82" t="s">
        <v>1031</v>
      </c>
      <c r="C11" s="117">
        <f t="shared" si="0"/>
        <v>59</v>
      </c>
      <c r="D11" s="140">
        <f t="shared" si="1"/>
        <v>59</v>
      </c>
      <c r="E11" s="104">
        <f t="shared" si="2"/>
        <v>37</v>
      </c>
      <c r="F11" s="104">
        <f t="shared" si="3"/>
        <v>0</v>
      </c>
      <c r="G11" s="104">
        <f t="shared" si="4"/>
        <v>22</v>
      </c>
      <c r="H11" s="104">
        <f t="shared" si="5"/>
        <v>0</v>
      </c>
      <c r="I11" s="104">
        <f t="shared" si="6"/>
        <v>0</v>
      </c>
      <c r="J11" s="180">
        <f t="shared" si="7"/>
        <v>0</v>
      </c>
      <c r="K11" s="97"/>
      <c r="L11" s="85"/>
      <c r="M11" s="85"/>
      <c r="N11" s="85"/>
    </row>
    <row r="12" spans="1:14" ht="15" customHeight="1">
      <c r="A12" s="54" t="s">
        <v>1056</v>
      </c>
      <c r="B12" s="82" t="s">
        <v>1092</v>
      </c>
      <c r="C12" s="117">
        <f t="shared" si="0"/>
        <v>59</v>
      </c>
      <c r="D12" s="140">
        <f t="shared" si="1"/>
        <v>59</v>
      </c>
      <c r="E12" s="104">
        <f t="shared" si="2"/>
        <v>0</v>
      </c>
      <c r="F12" s="104">
        <f t="shared" si="3"/>
        <v>19</v>
      </c>
      <c r="G12" s="104">
        <f t="shared" si="4"/>
        <v>23</v>
      </c>
      <c r="H12" s="104">
        <f t="shared" si="5"/>
        <v>0</v>
      </c>
      <c r="I12" s="104">
        <f t="shared" si="6"/>
        <v>17</v>
      </c>
      <c r="J12" s="180">
        <f t="shared" si="7"/>
        <v>0</v>
      </c>
      <c r="K12" s="97"/>
      <c r="L12" s="85"/>
      <c r="M12" s="85"/>
      <c r="N12" s="85"/>
    </row>
    <row r="13" spans="1:14" ht="15" customHeight="1">
      <c r="A13" s="54" t="s">
        <v>41</v>
      </c>
      <c r="B13" s="82" t="s">
        <v>1196</v>
      </c>
      <c r="C13" s="117">
        <f t="shared" si="0"/>
        <v>55</v>
      </c>
      <c r="D13" s="140">
        <f t="shared" si="1"/>
        <v>55</v>
      </c>
      <c r="E13" s="104">
        <f t="shared" si="2"/>
        <v>0</v>
      </c>
      <c r="F13" s="104">
        <f t="shared" si="3"/>
        <v>0</v>
      </c>
      <c r="G13" s="104">
        <f t="shared" si="4"/>
        <v>27</v>
      </c>
      <c r="H13" s="104">
        <f t="shared" si="5"/>
        <v>0</v>
      </c>
      <c r="I13" s="104">
        <f t="shared" si="6"/>
        <v>28</v>
      </c>
      <c r="J13" s="180">
        <f t="shared" si="7"/>
        <v>0</v>
      </c>
      <c r="K13" s="97"/>
      <c r="L13" s="85"/>
      <c r="M13" s="85"/>
      <c r="N13" s="85"/>
    </row>
    <row r="14" spans="1:14" ht="15" customHeight="1">
      <c r="A14" s="54" t="s">
        <v>41</v>
      </c>
      <c r="B14" s="82" t="s">
        <v>1093</v>
      </c>
      <c r="C14" s="117">
        <f t="shared" si="0"/>
        <v>54</v>
      </c>
      <c r="D14" s="140">
        <f t="shared" si="1"/>
        <v>54</v>
      </c>
      <c r="E14" s="104">
        <f t="shared" si="2"/>
        <v>0</v>
      </c>
      <c r="F14" s="104">
        <f t="shared" si="3"/>
        <v>17</v>
      </c>
      <c r="G14" s="104">
        <f t="shared" si="4"/>
        <v>19</v>
      </c>
      <c r="H14" s="104">
        <f t="shared" si="5"/>
        <v>18</v>
      </c>
      <c r="I14" s="104">
        <f t="shared" si="6"/>
        <v>0</v>
      </c>
      <c r="J14" s="180">
        <f t="shared" si="7"/>
        <v>0</v>
      </c>
      <c r="K14" s="97"/>
      <c r="L14" s="85"/>
      <c r="M14" s="85"/>
      <c r="N14" s="85"/>
    </row>
    <row r="15" spans="1:14" ht="15" customHeight="1">
      <c r="A15" s="54" t="s">
        <v>41</v>
      </c>
      <c r="B15" s="82" t="s">
        <v>1091</v>
      </c>
      <c r="C15" s="117">
        <f t="shared" si="0"/>
        <v>51</v>
      </c>
      <c r="D15" s="140">
        <f t="shared" si="1"/>
        <v>51</v>
      </c>
      <c r="E15" s="104">
        <f t="shared" si="2"/>
        <v>0</v>
      </c>
      <c r="F15" s="104">
        <f t="shared" si="3"/>
        <v>21</v>
      </c>
      <c r="G15" s="104">
        <f t="shared" si="4"/>
        <v>0</v>
      </c>
      <c r="H15" s="104">
        <f t="shared" si="5"/>
        <v>16</v>
      </c>
      <c r="I15" s="104">
        <f t="shared" si="6"/>
        <v>14</v>
      </c>
      <c r="J15" s="180">
        <f t="shared" si="7"/>
        <v>0</v>
      </c>
      <c r="K15" s="97"/>
      <c r="L15" s="85"/>
      <c r="M15" s="85"/>
      <c r="N15" s="85"/>
    </row>
    <row r="16" spans="1:14" ht="15" customHeight="1">
      <c r="A16" s="54" t="s">
        <v>41</v>
      </c>
      <c r="B16" s="82" t="s">
        <v>1280</v>
      </c>
      <c r="C16" s="117">
        <f t="shared" si="0"/>
        <v>38</v>
      </c>
      <c r="D16" s="140">
        <f t="shared" si="1"/>
        <v>38</v>
      </c>
      <c r="E16" s="104">
        <f t="shared" si="2"/>
        <v>0</v>
      </c>
      <c r="F16" s="104">
        <f t="shared" si="3"/>
        <v>0</v>
      </c>
      <c r="G16" s="104">
        <f t="shared" si="4"/>
        <v>0</v>
      </c>
      <c r="H16" s="104">
        <f t="shared" si="5"/>
        <v>0</v>
      </c>
      <c r="I16" s="104">
        <f t="shared" si="6"/>
        <v>38</v>
      </c>
      <c r="J16" s="180">
        <f t="shared" si="7"/>
        <v>0</v>
      </c>
      <c r="K16" s="97"/>
      <c r="L16" s="85"/>
      <c r="M16" s="85"/>
      <c r="N16" s="85"/>
    </row>
    <row r="17" spans="1:14" ht="15" customHeight="1">
      <c r="A17" s="54" t="s">
        <v>41</v>
      </c>
      <c r="B17" s="82" t="s">
        <v>1054</v>
      </c>
      <c r="C17" s="117">
        <f t="shared" si="0"/>
        <v>36</v>
      </c>
      <c r="D17" s="140">
        <f t="shared" si="1"/>
        <v>36</v>
      </c>
      <c r="E17" s="104">
        <f t="shared" si="2"/>
        <v>0</v>
      </c>
      <c r="F17" s="104">
        <f t="shared" si="3"/>
        <v>0</v>
      </c>
      <c r="G17" s="104">
        <f t="shared" si="4"/>
        <v>20</v>
      </c>
      <c r="H17" s="104">
        <f t="shared" si="5"/>
        <v>16</v>
      </c>
      <c r="I17" s="104">
        <f t="shared" si="6"/>
        <v>0</v>
      </c>
      <c r="J17" s="180">
        <f t="shared" si="7"/>
        <v>0</v>
      </c>
      <c r="K17" s="97"/>
      <c r="L17" s="85"/>
      <c r="M17" s="85"/>
      <c r="N17" s="85"/>
    </row>
    <row r="18" spans="1:14" ht="15" customHeight="1">
      <c r="A18" s="49" t="s">
        <v>41</v>
      </c>
      <c r="B18" s="82" t="s">
        <v>1032</v>
      </c>
      <c r="C18" s="117">
        <f t="shared" si="0"/>
        <v>30</v>
      </c>
      <c r="D18" s="140">
        <f t="shared" si="1"/>
        <v>30</v>
      </c>
      <c r="E18" s="104">
        <f t="shared" si="2"/>
        <v>30</v>
      </c>
      <c r="F18" s="104">
        <f t="shared" si="3"/>
        <v>0</v>
      </c>
      <c r="G18" s="104">
        <f t="shared" si="4"/>
        <v>0</v>
      </c>
      <c r="H18" s="104">
        <f t="shared" si="5"/>
        <v>0</v>
      </c>
      <c r="I18" s="104">
        <f t="shared" si="6"/>
        <v>0</v>
      </c>
      <c r="J18" s="180">
        <f t="shared" si="7"/>
        <v>0</v>
      </c>
      <c r="K18" s="97"/>
      <c r="L18" s="85"/>
      <c r="M18" s="85"/>
      <c r="N18" s="85"/>
    </row>
    <row r="19" spans="1:14" ht="15" customHeight="1">
      <c r="A19" s="54" t="s">
        <v>41</v>
      </c>
      <c r="B19" s="82" t="s">
        <v>1202</v>
      </c>
      <c r="C19" s="117">
        <f t="shared" si="0"/>
        <v>21</v>
      </c>
      <c r="D19" s="140">
        <f t="shared" si="1"/>
        <v>21</v>
      </c>
      <c r="E19" s="104">
        <f t="shared" si="2"/>
        <v>0</v>
      </c>
      <c r="F19" s="104">
        <f t="shared" si="3"/>
        <v>0</v>
      </c>
      <c r="G19" s="104">
        <f t="shared" si="4"/>
        <v>21</v>
      </c>
      <c r="H19" s="104">
        <f t="shared" si="5"/>
        <v>0</v>
      </c>
      <c r="I19" s="104">
        <f t="shared" si="6"/>
        <v>0</v>
      </c>
      <c r="J19" s="180">
        <f t="shared" si="7"/>
        <v>0</v>
      </c>
      <c r="K19" s="97"/>
      <c r="L19" s="85"/>
      <c r="M19" s="85"/>
      <c r="N19" s="85"/>
    </row>
    <row r="20" spans="1:14" ht="15" customHeight="1">
      <c r="A20" s="54" t="s">
        <v>41</v>
      </c>
      <c r="B20" s="82" t="s">
        <v>1241</v>
      </c>
      <c r="C20" s="117">
        <f t="shared" si="0"/>
        <v>17</v>
      </c>
      <c r="D20" s="140">
        <f t="shared" si="1"/>
        <v>17</v>
      </c>
      <c r="E20" s="104">
        <f t="shared" si="2"/>
        <v>0</v>
      </c>
      <c r="F20" s="104">
        <f t="shared" si="3"/>
        <v>0</v>
      </c>
      <c r="G20" s="104">
        <f t="shared" si="4"/>
        <v>0</v>
      </c>
      <c r="H20" s="104">
        <f t="shared" si="5"/>
        <v>17</v>
      </c>
      <c r="I20" s="104">
        <f t="shared" si="6"/>
        <v>0</v>
      </c>
      <c r="J20" s="180">
        <f t="shared" si="7"/>
        <v>0</v>
      </c>
      <c r="K20" s="97"/>
      <c r="L20" s="85"/>
      <c r="M20" s="85"/>
      <c r="N20" s="85"/>
    </row>
    <row r="21" spans="1:14" ht="15" customHeight="1">
      <c r="A21" s="54" t="s">
        <v>41</v>
      </c>
      <c r="B21" s="82" t="s">
        <v>1094</v>
      </c>
      <c r="C21" s="117">
        <f t="shared" si="0"/>
        <v>16</v>
      </c>
      <c r="D21" s="140">
        <f t="shared" si="1"/>
        <v>16</v>
      </c>
      <c r="E21" s="104">
        <f t="shared" si="2"/>
        <v>0</v>
      </c>
      <c r="F21" s="104">
        <f t="shared" si="3"/>
        <v>16</v>
      </c>
      <c r="G21" s="104">
        <f t="shared" si="4"/>
        <v>0</v>
      </c>
      <c r="H21" s="104">
        <f t="shared" si="5"/>
        <v>0</v>
      </c>
      <c r="I21" s="104">
        <f t="shared" si="6"/>
        <v>0</v>
      </c>
      <c r="J21" s="180">
        <f t="shared" si="7"/>
        <v>0</v>
      </c>
      <c r="K21" s="97"/>
      <c r="L21" s="85"/>
      <c r="M21" s="85"/>
      <c r="N21" s="85"/>
    </row>
    <row r="22" spans="1:14" ht="15" customHeight="1">
      <c r="A22" s="54" t="s">
        <v>41</v>
      </c>
      <c r="B22" s="82" t="s">
        <v>1246</v>
      </c>
      <c r="C22" s="117">
        <f t="shared" si="0"/>
        <v>16</v>
      </c>
      <c r="D22" s="140">
        <f t="shared" si="1"/>
        <v>16</v>
      </c>
      <c r="E22" s="104">
        <f t="shared" si="2"/>
        <v>0</v>
      </c>
      <c r="F22" s="104">
        <f t="shared" si="3"/>
        <v>0</v>
      </c>
      <c r="G22" s="104">
        <f t="shared" si="4"/>
        <v>0</v>
      </c>
      <c r="H22" s="104">
        <f t="shared" si="5"/>
        <v>0</v>
      </c>
      <c r="I22" s="104">
        <f t="shared" si="6"/>
        <v>16</v>
      </c>
      <c r="J22" s="180">
        <f t="shared" si="7"/>
        <v>0</v>
      </c>
      <c r="K22" s="97"/>
      <c r="L22" s="85"/>
      <c r="M22" s="85"/>
      <c r="N22" s="85"/>
    </row>
    <row r="23" spans="1:14" ht="15" customHeight="1">
      <c r="A23" s="54" t="s">
        <v>41</v>
      </c>
      <c r="B23" s="82" t="s">
        <v>1204</v>
      </c>
      <c r="C23" s="117">
        <f t="shared" si="0"/>
        <v>14</v>
      </c>
      <c r="D23" s="140">
        <f t="shared" si="1"/>
        <v>14</v>
      </c>
      <c r="E23" s="104">
        <f t="shared" si="2"/>
        <v>0</v>
      </c>
      <c r="F23" s="104">
        <f t="shared" si="3"/>
        <v>0</v>
      </c>
      <c r="G23" s="104">
        <f t="shared" si="4"/>
        <v>14</v>
      </c>
      <c r="H23" s="104">
        <f t="shared" si="5"/>
        <v>0</v>
      </c>
      <c r="I23" s="104">
        <f t="shared" si="6"/>
        <v>0</v>
      </c>
      <c r="J23" s="180">
        <f t="shared" si="7"/>
        <v>0</v>
      </c>
      <c r="K23" s="97"/>
      <c r="L23" s="85"/>
      <c r="M23" s="85"/>
      <c r="N23" s="85"/>
    </row>
    <row r="24" spans="1:14">
      <c r="A24" s="49"/>
      <c r="B24" s="80"/>
      <c r="C24" s="117">
        <f t="shared" si="0"/>
        <v>0</v>
      </c>
      <c r="D24" s="140">
        <f t="shared" si="1"/>
        <v>0</v>
      </c>
      <c r="E24" s="104">
        <f t="shared" si="2"/>
        <v>0</v>
      </c>
      <c r="F24" s="104">
        <f t="shared" si="3"/>
        <v>0</v>
      </c>
      <c r="G24" s="104">
        <f t="shared" si="4"/>
        <v>0</v>
      </c>
      <c r="H24" s="104">
        <f t="shared" si="5"/>
        <v>0</v>
      </c>
      <c r="I24" s="104">
        <f t="shared" si="6"/>
        <v>0</v>
      </c>
      <c r="J24" s="180">
        <f t="shared" si="7"/>
        <v>0</v>
      </c>
      <c r="K24" s="97"/>
      <c r="L24" s="85"/>
      <c r="M24" s="85"/>
      <c r="N24" s="85"/>
    </row>
    <row r="25" spans="1:14">
      <c r="A25" s="81"/>
      <c r="B25" s="80"/>
      <c r="C25" s="117">
        <f t="shared" si="0"/>
        <v>0</v>
      </c>
      <c r="D25" s="140">
        <f t="shared" si="1"/>
        <v>0</v>
      </c>
      <c r="E25" s="104">
        <f t="shared" si="2"/>
        <v>0</v>
      </c>
      <c r="F25" s="104">
        <f t="shared" si="3"/>
        <v>0</v>
      </c>
      <c r="G25" s="104">
        <f t="shared" si="4"/>
        <v>0</v>
      </c>
      <c r="H25" s="104">
        <f t="shared" si="5"/>
        <v>0</v>
      </c>
      <c r="I25" s="104">
        <f t="shared" si="6"/>
        <v>0</v>
      </c>
      <c r="J25" s="180">
        <f t="shared" si="7"/>
        <v>0</v>
      </c>
      <c r="K25" s="97"/>
      <c r="L25" s="85"/>
      <c r="M25" s="85"/>
      <c r="N25" s="85"/>
    </row>
    <row r="26" spans="1:14" hidden="1">
      <c r="A26" s="54"/>
      <c r="B26" s="80"/>
      <c r="C26" s="117">
        <f t="shared" ref="C26:C37" si="8">SUM(E26:K26)</f>
        <v>0</v>
      </c>
      <c r="D26" s="140">
        <f t="shared" ref="D26:D70" si="9">SUM(E26:J26)-MIN(E26:I26)</f>
        <v>0</v>
      </c>
      <c r="E26" s="104">
        <f t="shared" ref="E26:E37" si="10">IFERROR(VLOOKUP(B26,$B$93:$C$134,2,FALSE),0)</f>
        <v>0</v>
      </c>
      <c r="F26" s="104">
        <f t="shared" ref="F26:F37" si="11">IFERROR(VLOOKUP(B26,$F$93:$G$134,2,FALSE),0)</f>
        <v>0</v>
      </c>
      <c r="G26" s="104">
        <f t="shared" ref="G26:G37" si="12">IFERROR(VLOOKUP(B26,$J$93:$K$134,2,FALSE),0)</f>
        <v>0</v>
      </c>
      <c r="H26" s="104">
        <f t="shared" ref="H26:H37" si="13">IFERROR(VLOOKUP(B26,$N$93:$O$134,2,FALSE),0)</f>
        <v>0</v>
      </c>
      <c r="I26" s="104">
        <f t="shared" ref="I26:I37" si="14">IFERROR(VLOOKUP(B26,$R$93:$S$134,2,FALSE),0)</f>
        <v>0</v>
      </c>
      <c r="J26" s="180">
        <f t="shared" ref="J26:J37" si="15">IFERROR(VLOOKUP(B26,$V$93:$W$134,2,FALSE),0)</f>
        <v>0</v>
      </c>
      <c r="K26" s="97"/>
      <c r="L26" s="85"/>
      <c r="M26" s="85"/>
      <c r="N26" s="85"/>
    </row>
    <row r="27" spans="1:14" hidden="1">
      <c r="A27" s="54"/>
      <c r="B27" s="80"/>
      <c r="C27" s="117">
        <f t="shared" si="8"/>
        <v>0</v>
      </c>
      <c r="D27" s="140">
        <f t="shared" si="9"/>
        <v>0</v>
      </c>
      <c r="E27" s="104">
        <f t="shared" si="10"/>
        <v>0</v>
      </c>
      <c r="F27" s="104">
        <f t="shared" si="11"/>
        <v>0</v>
      </c>
      <c r="G27" s="104">
        <f t="shared" si="12"/>
        <v>0</v>
      </c>
      <c r="H27" s="104">
        <f t="shared" si="13"/>
        <v>0</v>
      </c>
      <c r="I27" s="104">
        <f t="shared" si="14"/>
        <v>0</v>
      </c>
      <c r="J27" s="180">
        <f t="shared" si="15"/>
        <v>0</v>
      </c>
      <c r="K27" s="97"/>
      <c r="L27" s="85"/>
      <c r="M27" s="85"/>
      <c r="N27" s="85"/>
    </row>
    <row r="28" spans="1:14" hidden="1">
      <c r="A28" s="49"/>
      <c r="B28" s="80"/>
      <c r="C28" s="117">
        <f t="shared" si="8"/>
        <v>0</v>
      </c>
      <c r="D28" s="140">
        <f t="shared" si="9"/>
        <v>0</v>
      </c>
      <c r="E28" s="104">
        <f t="shared" si="10"/>
        <v>0</v>
      </c>
      <c r="F28" s="104">
        <f t="shared" si="11"/>
        <v>0</v>
      </c>
      <c r="G28" s="104">
        <f t="shared" si="12"/>
        <v>0</v>
      </c>
      <c r="H28" s="104">
        <f t="shared" si="13"/>
        <v>0</v>
      </c>
      <c r="I28" s="104">
        <f t="shared" si="14"/>
        <v>0</v>
      </c>
      <c r="J28" s="180">
        <f t="shared" si="15"/>
        <v>0</v>
      </c>
      <c r="K28" s="97"/>
      <c r="L28" s="85"/>
      <c r="M28" s="85"/>
      <c r="N28" s="85"/>
    </row>
    <row r="29" spans="1:14" hidden="1">
      <c r="A29" s="49"/>
      <c r="B29" s="80"/>
      <c r="C29" s="117">
        <f t="shared" si="8"/>
        <v>0</v>
      </c>
      <c r="D29" s="140">
        <f t="shared" si="9"/>
        <v>0</v>
      </c>
      <c r="E29" s="104">
        <f t="shared" si="10"/>
        <v>0</v>
      </c>
      <c r="F29" s="104">
        <f t="shared" si="11"/>
        <v>0</v>
      </c>
      <c r="G29" s="104">
        <f t="shared" si="12"/>
        <v>0</v>
      </c>
      <c r="H29" s="104">
        <f t="shared" si="13"/>
        <v>0</v>
      </c>
      <c r="I29" s="104">
        <f t="shared" si="14"/>
        <v>0</v>
      </c>
      <c r="J29" s="180">
        <f t="shared" si="15"/>
        <v>0</v>
      </c>
      <c r="K29" s="97"/>
      <c r="L29" s="85"/>
      <c r="M29" s="85"/>
      <c r="N29" s="85"/>
    </row>
    <row r="30" spans="1:14" hidden="1">
      <c r="A30" s="54"/>
      <c r="B30" s="80"/>
      <c r="C30" s="117">
        <f t="shared" si="8"/>
        <v>0</v>
      </c>
      <c r="D30" s="140">
        <f t="shared" si="9"/>
        <v>0</v>
      </c>
      <c r="E30" s="104">
        <f t="shared" si="10"/>
        <v>0</v>
      </c>
      <c r="F30" s="104">
        <f t="shared" si="11"/>
        <v>0</v>
      </c>
      <c r="G30" s="104">
        <f t="shared" si="12"/>
        <v>0</v>
      </c>
      <c r="H30" s="104">
        <f t="shared" si="13"/>
        <v>0</v>
      </c>
      <c r="I30" s="104">
        <f t="shared" si="14"/>
        <v>0</v>
      </c>
      <c r="J30" s="180">
        <f t="shared" si="15"/>
        <v>0</v>
      </c>
      <c r="K30" s="97"/>
      <c r="L30" s="85"/>
      <c r="M30" s="85"/>
      <c r="N30" s="85"/>
    </row>
    <row r="31" spans="1:14" hidden="1">
      <c r="A31" s="54"/>
      <c r="B31" s="80"/>
      <c r="C31" s="117">
        <f t="shared" si="8"/>
        <v>0</v>
      </c>
      <c r="D31" s="140">
        <f t="shared" si="9"/>
        <v>0</v>
      </c>
      <c r="E31" s="104">
        <f t="shared" si="10"/>
        <v>0</v>
      </c>
      <c r="F31" s="104">
        <f t="shared" si="11"/>
        <v>0</v>
      </c>
      <c r="G31" s="104">
        <f t="shared" si="12"/>
        <v>0</v>
      </c>
      <c r="H31" s="104">
        <f t="shared" si="13"/>
        <v>0</v>
      </c>
      <c r="I31" s="104">
        <f t="shared" si="14"/>
        <v>0</v>
      </c>
      <c r="J31" s="186">
        <f t="shared" si="15"/>
        <v>0</v>
      </c>
      <c r="K31" s="97"/>
      <c r="L31" s="85"/>
      <c r="M31" s="85"/>
      <c r="N31" s="85"/>
    </row>
    <row r="32" spans="1:14" hidden="1">
      <c r="A32" s="54"/>
      <c r="B32" s="80"/>
      <c r="C32" s="117">
        <f t="shared" si="8"/>
        <v>0</v>
      </c>
      <c r="D32" s="140">
        <f t="shared" si="9"/>
        <v>0</v>
      </c>
      <c r="E32" s="104">
        <f t="shared" si="10"/>
        <v>0</v>
      </c>
      <c r="F32" s="104">
        <f t="shared" si="11"/>
        <v>0</v>
      </c>
      <c r="G32" s="104">
        <f t="shared" si="12"/>
        <v>0</v>
      </c>
      <c r="H32" s="104">
        <f t="shared" si="13"/>
        <v>0</v>
      </c>
      <c r="I32" s="104">
        <f t="shared" si="14"/>
        <v>0</v>
      </c>
      <c r="J32" s="186">
        <f t="shared" si="15"/>
        <v>0</v>
      </c>
      <c r="K32" s="97"/>
      <c r="L32" s="85"/>
      <c r="M32" s="85"/>
      <c r="N32" s="85"/>
    </row>
    <row r="33" spans="1:14" hidden="1">
      <c r="A33" s="54"/>
      <c r="B33" s="80"/>
      <c r="C33" s="117">
        <f t="shared" si="8"/>
        <v>0</v>
      </c>
      <c r="D33" s="140">
        <f t="shared" si="9"/>
        <v>0</v>
      </c>
      <c r="E33" s="104">
        <f t="shared" si="10"/>
        <v>0</v>
      </c>
      <c r="F33" s="104">
        <f t="shared" si="11"/>
        <v>0</v>
      </c>
      <c r="G33" s="104">
        <f t="shared" si="12"/>
        <v>0</v>
      </c>
      <c r="H33" s="104">
        <f t="shared" si="13"/>
        <v>0</v>
      </c>
      <c r="I33" s="104">
        <f t="shared" si="14"/>
        <v>0</v>
      </c>
      <c r="J33" s="186">
        <f t="shared" si="15"/>
        <v>0</v>
      </c>
      <c r="K33" s="97"/>
      <c r="L33" s="85"/>
      <c r="M33" s="85"/>
      <c r="N33" s="85"/>
    </row>
    <row r="34" spans="1:14" hidden="1">
      <c r="A34" s="54"/>
      <c r="B34" s="80"/>
      <c r="C34" s="117">
        <f t="shared" si="8"/>
        <v>0</v>
      </c>
      <c r="D34" s="140">
        <f t="shared" si="9"/>
        <v>0</v>
      </c>
      <c r="E34" s="104">
        <f t="shared" si="10"/>
        <v>0</v>
      </c>
      <c r="F34" s="104">
        <f t="shared" si="11"/>
        <v>0</v>
      </c>
      <c r="G34" s="104">
        <f t="shared" si="12"/>
        <v>0</v>
      </c>
      <c r="H34" s="104">
        <f t="shared" si="13"/>
        <v>0</v>
      </c>
      <c r="I34" s="104">
        <f t="shared" si="14"/>
        <v>0</v>
      </c>
      <c r="J34" s="186">
        <f t="shared" si="15"/>
        <v>0</v>
      </c>
      <c r="K34" s="97"/>
      <c r="L34" s="85"/>
      <c r="M34" s="85"/>
      <c r="N34" s="85"/>
    </row>
    <row r="35" spans="1:14" hidden="1">
      <c r="A35" s="54"/>
      <c r="B35" s="80"/>
      <c r="C35" s="117">
        <f t="shared" si="8"/>
        <v>0</v>
      </c>
      <c r="D35" s="140">
        <f t="shared" si="9"/>
        <v>0</v>
      </c>
      <c r="E35" s="104">
        <f t="shared" si="10"/>
        <v>0</v>
      </c>
      <c r="F35" s="104">
        <f t="shared" si="11"/>
        <v>0</v>
      </c>
      <c r="G35" s="104">
        <f t="shared" si="12"/>
        <v>0</v>
      </c>
      <c r="H35" s="104">
        <f t="shared" si="13"/>
        <v>0</v>
      </c>
      <c r="I35" s="104">
        <f t="shared" si="14"/>
        <v>0</v>
      </c>
      <c r="J35" s="186">
        <f t="shared" si="15"/>
        <v>0</v>
      </c>
      <c r="K35" s="97"/>
      <c r="L35" s="85"/>
      <c r="M35" s="85"/>
      <c r="N35" s="85"/>
    </row>
    <row r="36" spans="1:14" hidden="1">
      <c r="A36" s="54"/>
      <c r="B36" s="80"/>
      <c r="C36" s="117">
        <f t="shared" si="8"/>
        <v>0</v>
      </c>
      <c r="D36" s="140">
        <f t="shared" si="9"/>
        <v>0</v>
      </c>
      <c r="E36" s="104">
        <f t="shared" si="10"/>
        <v>0</v>
      </c>
      <c r="F36" s="104">
        <f t="shared" si="11"/>
        <v>0</v>
      </c>
      <c r="G36" s="104">
        <f t="shared" si="12"/>
        <v>0</v>
      </c>
      <c r="H36" s="104">
        <f t="shared" si="13"/>
        <v>0</v>
      </c>
      <c r="I36" s="104">
        <f t="shared" si="14"/>
        <v>0</v>
      </c>
      <c r="J36" s="186">
        <f t="shared" si="15"/>
        <v>0</v>
      </c>
      <c r="K36" s="97"/>
      <c r="L36" s="85"/>
      <c r="M36" s="85"/>
      <c r="N36" s="85"/>
    </row>
    <row r="37" spans="1:14" hidden="1">
      <c r="A37" s="54"/>
      <c r="B37" s="80"/>
      <c r="C37" s="117">
        <f t="shared" si="8"/>
        <v>0</v>
      </c>
      <c r="D37" s="140">
        <f t="shared" si="9"/>
        <v>0</v>
      </c>
      <c r="E37" s="104">
        <f t="shared" si="10"/>
        <v>0</v>
      </c>
      <c r="F37" s="104">
        <f t="shared" si="11"/>
        <v>0</v>
      </c>
      <c r="G37" s="104">
        <f t="shared" si="12"/>
        <v>0</v>
      </c>
      <c r="H37" s="104">
        <f t="shared" si="13"/>
        <v>0</v>
      </c>
      <c r="I37" s="104">
        <f t="shared" si="14"/>
        <v>0</v>
      </c>
      <c r="J37" s="186">
        <f t="shared" si="15"/>
        <v>0</v>
      </c>
      <c r="K37" s="97"/>
      <c r="L37" s="85"/>
      <c r="M37" s="85"/>
      <c r="N37" s="85"/>
    </row>
    <row r="38" spans="1:14" hidden="1">
      <c r="A38" s="54"/>
      <c r="B38" s="80"/>
      <c r="C38" s="117">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K38" s="97"/>
      <c r="L38" s="85"/>
      <c r="M38" s="85"/>
      <c r="N38" s="85"/>
    </row>
    <row r="39" spans="1:14" hidden="1">
      <c r="A39" s="54"/>
      <c r="B39" s="80"/>
      <c r="C39" s="117">
        <f t="shared" si="16"/>
        <v>0</v>
      </c>
      <c r="D39" s="140">
        <f t="shared" si="9"/>
        <v>0</v>
      </c>
      <c r="E39" s="104">
        <f t="shared" si="17"/>
        <v>0</v>
      </c>
      <c r="F39" s="104">
        <f t="shared" si="18"/>
        <v>0</v>
      </c>
      <c r="G39" s="104">
        <f t="shared" si="19"/>
        <v>0</v>
      </c>
      <c r="H39" s="104">
        <f t="shared" si="20"/>
        <v>0</v>
      </c>
      <c r="I39" s="104">
        <f t="shared" si="21"/>
        <v>0</v>
      </c>
      <c r="J39" s="186">
        <f t="shared" si="22"/>
        <v>0</v>
      </c>
      <c r="K39" s="97"/>
      <c r="L39" s="85"/>
      <c r="M39" s="85"/>
      <c r="N39" s="85"/>
    </row>
    <row r="40" spans="1:14" hidden="1">
      <c r="A40" s="54"/>
      <c r="B40" s="80"/>
      <c r="C40" s="117">
        <f t="shared" si="16"/>
        <v>0</v>
      </c>
      <c r="D40" s="140">
        <f t="shared" si="9"/>
        <v>0</v>
      </c>
      <c r="E40" s="104">
        <f t="shared" si="17"/>
        <v>0</v>
      </c>
      <c r="F40" s="104">
        <f t="shared" si="18"/>
        <v>0</v>
      </c>
      <c r="G40" s="104">
        <f t="shared" si="19"/>
        <v>0</v>
      </c>
      <c r="H40" s="104">
        <f t="shared" si="20"/>
        <v>0</v>
      </c>
      <c r="I40" s="104">
        <f t="shared" si="21"/>
        <v>0</v>
      </c>
      <c r="J40" s="186">
        <f t="shared" si="22"/>
        <v>0</v>
      </c>
      <c r="K40" s="97"/>
      <c r="L40" s="85"/>
      <c r="M40" s="85"/>
      <c r="N40" s="85"/>
    </row>
    <row r="41" spans="1:14" hidden="1">
      <c r="A41" s="54"/>
      <c r="B41" s="80"/>
      <c r="C41" s="117">
        <f t="shared" si="16"/>
        <v>0</v>
      </c>
      <c r="D41" s="140">
        <f t="shared" si="9"/>
        <v>0</v>
      </c>
      <c r="E41" s="104">
        <f t="shared" si="17"/>
        <v>0</v>
      </c>
      <c r="F41" s="104">
        <f t="shared" si="18"/>
        <v>0</v>
      </c>
      <c r="G41" s="104">
        <f t="shared" si="19"/>
        <v>0</v>
      </c>
      <c r="H41" s="104">
        <f t="shared" si="20"/>
        <v>0</v>
      </c>
      <c r="I41" s="104">
        <f t="shared" si="21"/>
        <v>0</v>
      </c>
      <c r="J41" s="186">
        <f t="shared" si="22"/>
        <v>0</v>
      </c>
      <c r="K41" s="97"/>
      <c r="L41" s="85"/>
      <c r="M41" s="85"/>
      <c r="N41" s="85"/>
    </row>
    <row r="42" spans="1:14" hidden="1">
      <c r="A42" s="54"/>
      <c r="B42" s="80"/>
      <c r="C42" s="117">
        <f t="shared" si="16"/>
        <v>0</v>
      </c>
      <c r="D42" s="140">
        <f t="shared" si="9"/>
        <v>0</v>
      </c>
      <c r="E42" s="104">
        <f t="shared" si="17"/>
        <v>0</v>
      </c>
      <c r="F42" s="104">
        <f t="shared" si="18"/>
        <v>0</v>
      </c>
      <c r="G42" s="104">
        <f t="shared" si="19"/>
        <v>0</v>
      </c>
      <c r="H42" s="104">
        <f t="shared" si="20"/>
        <v>0</v>
      </c>
      <c r="I42" s="104">
        <f t="shared" si="21"/>
        <v>0</v>
      </c>
      <c r="J42" s="186">
        <f t="shared" si="22"/>
        <v>0</v>
      </c>
      <c r="K42" s="97"/>
      <c r="L42" s="85"/>
      <c r="M42" s="85"/>
      <c r="N42" s="85"/>
    </row>
    <row r="43" spans="1:14" hidden="1">
      <c r="A43" s="54"/>
      <c r="B43" s="80"/>
      <c r="C43" s="117">
        <f t="shared" si="16"/>
        <v>0</v>
      </c>
      <c r="D43" s="140">
        <f t="shared" si="9"/>
        <v>0</v>
      </c>
      <c r="E43" s="104">
        <f t="shared" si="17"/>
        <v>0</v>
      </c>
      <c r="F43" s="104">
        <f t="shared" si="18"/>
        <v>0</v>
      </c>
      <c r="G43" s="104">
        <f t="shared" si="19"/>
        <v>0</v>
      </c>
      <c r="H43" s="104">
        <f t="shared" si="20"/>
        <v>0</v>
      </c>
      <c r="I43" s="104">
        <f t="shared" si="21"/>
        <v>0</v>
      </c>
      <c r="J43" s="186">
        <f t="shared" si="22"/>
        <v>0</v>
      </c>
      <c r="K43" s="97"/>
      <c r="L43" s="85"/>
      <c r="M43" s="85"/>
      <c r="N43" s="85"/>
    </row>
    <row r="44" spans="1:14" hidden="1">
      <c r="A44" s="54"/>
      <c r="B44" s="80"/>
      <c r="C44" s="117">
        <f t="shared" si="16"/>
        <v>0</v>
      </c>
      <c r="D44" s="140">
        <f t="shared" si="9"/>
        <v>0</v>
      </c>
      <c r="E44" s="104">
        <f t="shared" si="17"/>
        <v>0</v>
      </c>
      <c r="F44" s="104">
        <f t="shared" si="18"/>
        <v>0</v>
      </c>
      <c r="G44" s="104">
        <f t="shared" si="19"/>
        <v>0</v>
      </c>
      <c r="H44" s="104">
        <f t="shared" si="20"/>
        <v>0</v>
      </c>
      <c r="I44" s="104">
        <f t="shared" si="21"/>
        <v>0</v>
      </c>
      <c r="J44" s="186">
        <f t="shared" si="22"/>
        <v>0</v>
      </c>
      <c r="K44" s="97"/>
      <c r="L44" s="85"/>
      <c r="M44" s="85"/>
      <c r="N44" s="85"/>
    </row>
    <row r="45" spans="1:14" hidden="1">
      <c r="A45" s="54"/>
      <c r="B45" s="80"/>
      <c r="C45" s="117">
        <f t="shared" si="16"/>
        <v>0</v>
      </c>
      <c r="D45" s="140">
        <f t="shared" si="9"/>
        <v>0</v>
      </c>
      <c r="E45" s="104">
        <f t="shared" si="17"/>
        <v>0</v>
      </c>
      <c r="F45" s="104">
        <f t="shared" si="18"/>
        <v>0</v>
      </c>
      <c r="G45" s="104">
        <f t="shared" si="19"/>
        <v>0</v>
      </c>
      <c r="H45" s="104">
        <f t="shared" si="20"/>
        <v>0</v>
      </c>
      <c r="I45" s="104">
        <f t="shared" si="21"/>
        <v>0</v>
      </c>
      <c r="J45" s="186">
        <f t="shared" si="22"/>
        <v>0</v>
      </c>
      <c r="K45" s="97"/>
      <c r="L45" s="85"/>
      <c r="M45" s="85"/>
      <c r="N45" s="85"/>
    </row>
    <row r="46" spans="1:14" hidden="1">
      <c r="A46" s="54"/>
      <c r="B46" s="80"/>
      <c r="C46" s="117">
        <f t="shared" si="16"/>
        <v>0</v>
      </c>
      <c r="D46" s="140">
        <f t="shared" si="9"/>
        <v>0</v>
      </c>
      <c r="E46" s="104">
        <f t="shared" si="17"/>
        <v>0</v>
      </c>
      <c r="F46" s="104">
        <f t="shared" si="18"/>
        <v>0</v>
      </c>
      <c r="G46" s="104">
        <f t="shared" si="19"/>
        <v>0</v>
      </c>
      <c r="H46" s="104">
        <f t="shared" si="20"/>
        <v>0</v>
      </c>
      <c r="I46" s="104">
        <f t="shared" si="21"/>
        <v>0</v>
      </c>
      <c r="J46" s="186">
        <f t="shared" si="22"/>
        <v>0</v>
      </c>
      <c r="K46" s="97"/>
      <c r="L46" s="85"/>
      <c r="M46" s="85"/>
      <c r="N46" s="85"/>
    </row>
    <row r="47" spans="1:14" hidden="1">
      <c r="A47" s="54"/>
      <c r="B47" s="80"/>
      <c r="C47" s="117">
        <f t="shared" si="16"/>
        <v>0</v>
      </c>
      <c r="D47" s="140">
        <f t="shared" si="9"/>
        <v>0</v>
      </c>
      <c r="E47" s="104">
        <f t="shared" si="17"/>
        <v>0</v>
      </c>
      <c r="F47" s="104">
        <f t="shared" si="18"/>
        <v>0</v>
      </c>
      <c r="G47" s="104">
        <f t="shared" si="19"/>
        <v>0</v>
      </c>
      <c r="H47" s="104">
        <f t="shared" si="20"/>
        <v>0</v>
      </c>
      <c r="I47" s="104">
        <f t="shared" si="21"/>
        <v>0</v>
      </c>
      <c r="J47" s="186">
        <f t="shared" si="22"/>
        <v>0</v>
      </c>
      <c r="K47" s="97"/>
      <c r="L47" s="85"/>
      <c r="M47" s="85"/>
      <c r="N47" s="85"/>
    </row>
    <row r="48" spans="1:14" hidden="1">
      <c r="A48" s="54"/>
      <c r="B48" s="80"/>
      <c r="C48" s="117">
        <f t="shared" si="16"/>
        <v>0</v>
      </c>
      <c r="D48" s="140">
        <f t="shared" si="9"/>
        <v>0</v>
      </c>
      <c r="E48" s="104">
        <f t="shared" si="17"/>
        <v>0</v>
      </c>
      <c r="F48" s="104">
        <f t="shared" si="18"/>
        <v>0</v>
      </c>
      <c r="G48" s="104">
        <f t="shared" si="19"/>
        <v>0</v>
      </c>
      <c r="H48" s="104">
        <f t="shared" si="20"/>
        <v>0</v>
      </c>
      <c r="I48" s="104">
        <f t="shared" si="21"/>
        <v>0</v>
      </c>
      <c r="J48" s="186">
        <f t="shared" si="22"/>
        <v>0</v>
      </c>
      <c r="K48" s="97"/>
      <c r="L48" s="85"/>
      <c r="M48" s="85"/>
      <c r="N48" s="85"/>
    </row>
    <row r="49" spans="1:14" hidden="1">
      <c r="A49" s="54"/>
      <c r="B49" s="80"/>
      <c r="C49" s="117">
        <f t="shared" si="16"/>
        <v>0</v>
      </c>
      <c r="D49" s="140">
        <f t="shared" si="9"/>
        <v>0</v>
      </c>
      <c r="E49" s="104">
        <f t="shared" si="17"/>
        <v>0</v>
      </c>
      <c r="F49" s="104">
        <f t="shared" si="18"/>
        <v>0</v>
      </c>
      <c r="G49" s="104">
        <f t="shared" si="19"/>
        <v>0</v>
      </c>
      <c r="H49" s="104">
        <f t="shared" si="20"/>
        <v>0</v>
      </c>
      <c r="I49" s="104">
        <f t="shared" si="21"/>
        <v>0</v>
      </c>
      <c r="J49" s="186">
        <f t="shared" si="22"/>
        <v>0</v>
      </c>
      <c r="K49" s="97"/>
      <c r="L49" s="85"/>
      <c r="M49" s="85"/>
      <c r="N49" s="85"/>
    </row>
    <row r="50" spans="1:14" hidden="1">
      <c r="A50" s="54"/>
      <c r="B50" s="80"/>
      <c r="C50" s="117">
        <f t="shared" si="16"/>
        <v>0</v>
      </c>
      <c r="D50" s="140">
        <f t="shared" si="9"/>
        <v>0</v>
      </c>
      <c r="E50" s="104">
        <f t="shared" si="17"/>
        <v>0</v>
      </c>
      <c r="F50" s="104">
        <f t="shared" si="18"/>
        <v>0</v>
      </c>
      <c r="G50" s="104">
        <f t="shared" si="19"/>
        <v>0</v>
      </c>
      <c r="H50" s="104">
        <f t="shared" si="20"/>
        <v>0</v>
      </c>
      <c r="I50" s="104">
        <f t="shared" si="21"/>
        <v>0</v>
      </c>
      <c r="J50" s="186">
        <f t="shared" si="22"/>
        <v>0</v>
      </c>
      <c r="K50" s="97"/>
      <c r="L50" s="85"/>
      <c r="M50" s="85"/>
      <c r="N50" s="85"/>
    </row>
    <row r="51" spans="1:14" hidden="1">
      <c r="A51" s="54"/>
      <c r="B51" s="80"/>
      <c r="C51" s="117">
        <f t="shared" si="16"/>
        <v>0</v>
      </c>
      <c r="D51" s="140">
        <f t="shared" si="9"/>
        <v>0</v>
      </c>
      <c r="E51" s="104">
        <f t="shared" si="17"/>
        <v>0</v>
      </c>
      <c r="F51" s="104">
        <f t="shared" si="18"/>
        <v>0</v>
      </c>
      <c r="G51" s="104">
        <f t="shared" si="19"/>
        <v>0</v>
      </c>
      <c r="H51" s="104">
        <f t="shared" si="20"/>
        <v>0</v>
      </c>
      <c r="I51" s="104">
        <f t="shared" si="21"/>
        <v>0</v>
      </c>
      <c r="J51" s="186">
        <f t="shared" si="22"/>
        <v>0</v>
      </c>
      <c r="K51" s="97"/>
      <c r="L51" s="85"/>
      <c r="M51" s="85"/>
      <c r="N51" s="85"/>
    </row>
    <row r="52" spans="1:14" hidden="1">
      <c r="A52" s="54"/>
      <c r="B52" s="80"/>
      <c r="C52" s="117">
        <f t="shared" si="16"/>
        <v>0</v>
      </c>
      <c r="D52" s="140">
        <f t="shared" si="9"/>
        <v>0</v>
      </c>
      <c r="E52" s="104">
        <f t="shared" si="17"/>
        <v>0</v>
      </c>
      <c r="F52" s="104">
        <f t="shared" si="18"/>
        <v>0</v>
      </c>
      <c r="G52" s="104">
        <f t="shared" si="19"/>
        <v>0</v>
      </c>
      <c r="H52" s="104">
        <f t="shared" si="20"/>
        <v>0</v>
      </c>
      <c r="I52" s="104">
        <f t="shared" si="21"/>
        <v>0</v>
      </c>
      <c r="J52" s="186">
        <f t="shared" si="22"/>
        <v>0</v>
      </c>
      <c r="K52" s="97"/>
      <c r="L52" s="85"/>
      <c r="M52" s="85"/>
      <c r="N52" s="85"/>
    </row>
    <row r="53" spans="1:14" hidden="1">
      <c r="A53" s="54"/>
      <c r="B53" s="80"/>
      <c r="C53" s="117">
        <f t="shared" si="16"/>
        <v>0</v>
      </c>
      <c r="D53" s="140">
        <f t="shared" si="9"/>
        <v>0</v>
      </c>
      <c r="E53" s="104">
        <f t="shared" si="17"/>
        <v>0</v>
      </c>
      <c r="F53" s="104">
        <f t="shared" si="18"/>
        <v>0</v>
      </c>
      <c r="G53" s="104">
        <f t="shared" si="19"/>
        <v>0</v>
      </c>
      <c r="H53" s="104">
        <f t="shared" si="20"/>
        <v>0</v>
      </c>
      <c r="I53" s="104">
        <f t="shared" si="21"/>
        <v>0</v>
      </c>
      <c r="J53" s="186">
        <f t="shared" si="22"/>
        <v>0</v>
      </c>
      <c r="K53" s="97"/>
      <c r="L53" s="85"/>
      <c r="M53" s="85"/>
      <c r="N53" s="85"/>
    </row>
    <row r="54" spans="1:14" hidden="1">
      <c r="A54" s="54"/>
      <c r="B54" s="80"/>
      <c r="C54" s="117">
        <f t="shared" si="16"/>
        <v>0</v>
      </c>
      <c r="D54" s="140">
        <f t="shared" si="9"/>
        <v>0</v>
      </c>
      <c r="E54" s="104">
        <f t="shared" si="17"/>
        <v>0</v>
      </c>
      <c r="F54" s="104">
        <f t="shared" si="18"/>
        <v>0</v>
      </c>
      <c r="G54" s="104">
        <f t="shared" si="19"/>
        <v>0</v>
      </c>
      <c r="H54" s="104">
        <f t="shared" si="20"/>
        <v>0</v>
      </c>
      <c r="I54" s="104">
        <f t="shared" si="21"/>
        <v>0</v>
      </c>
      <c r="J54" s="186">
        <f t="shared" si="22"/>
        <v>0</v>
      </c>
      <c r="K54" s="97"/>
      <c r="L54" s="85"/>
      <c r="M54" s="85"/>
      <c r="N54" s="85"/>
    </row>
    <row r="55" spans="1:14" hidden="1">
      <c r="A55" s="54"/>
      <c r="B55" s="80"/>
      <c r="C55" s="117">
        <f t="shared" si="16"/>
        <v>0</v>
      </c>
      <c r="D55" s="140">
        <f t="shared" si="9"/>
        <v>0</v>
      </c>
      <c r="E55" s="104">
        <f t="shared" si="17"/>
        <v>0</v>
      </c>
      <c r="F55" s="104">
        <f t="shared" si="18"/>
        <v>0</v>
      </c>
      <c r="G55" s="104">
        <f t="shared" si="19"/>
        <v>0</v>
      </c>
      <c r="H55" s="104">
        <f t="shared" si="20"/>
        <v>0</v>
      </c>
      <c r="I55" s="104">
        <f t="shared" si="21"/>
        <v>0</v>
      </c>
      <c r="J55" s="186">
        <f t="shared" si="22"/>
        <v>0</v>
      </c>
      <c r="K55" s="97"/>
      <c r="L55" s="85"/>
      <c r="M55" s="85"/>
      <c r="N55" s="85"/>
    </row>
    <row r="56" spans="1:14" hidden="1">
      <c r="A56" s="54"/>
      <c r="B56" s="80"/>
      <c r="C56" s="117">
        <f t="shared" si="16"/>
        <v>0</v>
      </c>
      <c r="D56" s="140">
        <f t="shared" si="9"/>
        <v>0</v>
      </c>
      <c r="E56" s="104">
        <f t="shared" si="17"/>
        <v>0</v>
      </c>
      <c r="F56" s="104">
        <f t="shared" si="18"/>
        <v>0</v>
      </c>
      <c r="G56" s="104">
        <f t="shared" si="19"/>
        <v>0</v>
      </c>
      <c r="H56" s="104">
        <f t="shared" si="20"/>
        <v>0</v>
      </c>
      <c r="I56" s="104">
        <f t="shared" si="21"/>
        <v>0</v>
      </c>
      <c r="J56" s="186">
        <f t="shared" si="22"/>
        <v>0</v>
      </c>
      <c r="K56" s="97"/>
      <c r="L56" s="85"/>
      <c r="M56" s="85"/>
      <c r="N56" s="85"/>
    </row>
    <row r="57" spans="1:14" hidden="1">
      <c r="A57" s="54"/>
      <c r="B57" s="80"/>
      <c r="C57" s="117">
        <f t="shared" si="16"/>
        <v>0</v>
      </c>
      <c r="D57" s="140">
        <f t="shared" si="9"/>
        <v>0</v>
      </c>
      <c r="E57" s="104">
        <f t="shared" si="17"/>
        <v>0</v>
      </c>
      <c r="F57" s="104">
        <f t="shared" si="18"/>
        <v>0</v>
      </c>
      <c r="G57" s="104">
        <f t="shared" si="19"/>
        <v>0</v>
      </c>
      <c r="H57" s="104">
        <f t="shared" si="20"/>
        <v>0</v>
      </c>
      <c r="I57" s="104">
        <f t="shared" si="21"/>
        <v>0</v>
      </c>
      <c r="J57" s="186">
        <f t="shared" si="22"/>
        <v>0</v>
      </c>
      <c r="K57" s="97"/>
      <c r="L57" s="85"/>
      <c r="M57" s="85"/>
      <c r="N57" s="85"/>
    </row>
    <row r="58" spans="1:14" hidden="1">
      <c r="A58" s="54"/>
      <c r="B58" s="80"/>
      <c r="C58" s="117">
        <f t="shared" si="16"/>
        <v>0</v>
      </c>
      <c r="D58" s="140">
        <f t="shared" si="9"/>
        <v>0</v>
      </c>
      <c r="E58" s="104">
        <f t="shared" si="17"/>
        <v>0</v>
      </c>
      <c r="F58" s="104">
        <f t="shared" si="18"/>
        <v>0</v>
      </c>
      <c r="G58" s="104">
        <f t="shared" si="19"/>
        <v>0</v>
      </c>
      <c r="H58" s="104">
        <f t="shared" si="20"/>
        <v>0</v>
      </c>
      <c r="I58" s="104">
        <f t="shared" si="21"/>
        <v>0</v>
      </c>
      <c r="J58" s="186">
        <f t="shared" si="22"/>
        <v>0</v>
      </c>
      <c r="K58" s="97"/>
      <c r="L58" s="85"/>
      <c r="M58" s="85"/>
      <c r="N58" s="85"/>
    </row>
    <row r="59" spans="1:14" hidden="1">
      <c r="A59" s="54"/>
      <c r="B59" s="80"/>
      <c r="C59" s="117">
        <f t="shared" si="16"/>
        <v>0</v>
      </c>
      <c r="D59" s="140">
        <f t="shared" si="9"/>
        <v>0</v>
      </c>
      <c r="E59" s="104">
        <f t="shared" si="17"/>
        <v>0</v>
      </c>
      <c r="F59" s="104">
        <f t="shared" si="18"/>
        <v>0</v>
      </c>
      <c r="G59" s="104">
        <f t="shared" si="19"/>
        <v>0</v>
      </c>
      <c r="H59" s="104">
        <f t="shared" si="20"/>
        <v>0</v>
      </c>
      <c r="I59" s="104">
        <f t="shared" si="21"/>
        <v>0</v>
      </c>
      <c r="J59" s="186">
        <f t="shared" si="22"/>
        <v>0</v>
      </c>
      <c r="K59" s="97"/>
      <c r="L59" s="85"/>
      <c r="M59" s="85"/>
      <c r="N59" s="85"/>
    </row>
    <row r="60" spans="1:14" hidden="1">
      <c r="A60" s="54"/>
      <c r="B60" s="80"/>
      <c r="C60" s="117">
        <f t="shared" si="16"/>
        <v>0</v>
      </c>
      <c r="D60" s="140">
        <f t="shared" si="9"/>
        <v>0</v>
      </c>
      <c r="E60" s="104">
        <f t="shared" si="17"/>
        <v>0</v>
      </c>
      <c r="F60" s="104">
        <f t="shared" si="18"/>
        <v>0</v>
      </c>
      <c r="G60" s="104">
        <f t="shared" si="19"/>
        <v>0</v>
      </c>
      <c r="H60" s="104">
        <f t="shared" si="20"/>
        <v>0</v>
      </c>
      <c r="I60" s="104">
        <f t="shared" si="21"/>
        <v>0</v>
      </c>
      <c r="J60" s="186">
        <f t="shared" si="22"/>
        <v>0</v>
      </c>
      <c r="K60" s="97"/>
      <c r="L60" s="85"/>
      <c r="M60" s="85"/>
      <c r="N60" s="85"/>
    </row>
    <row r="61" spans="1:14" hidden="1">
      <c r="A61" s="54"/>
      <c r="B61" s="80"/>
      <c r="C61" s="117">
        <f t="shared" si="16"/>
        <v>0</v>
      </c>
      <c r="D61" s="140">
        <f t="shared" si="9"/>
        <v>0</v>
      </c>
      <c r="E61" s="104">
        <f t="shared" si="17"/>
        <v>0</v>
      </c>
      <c r="F61" s="104">
        <f t="shared" si="18"/>
        <v>0</v>
      </c>
      <c r="G61" s="104">
        <f t="shared" si="19"/>
        <v>0</v>
      </c>
      <c r="H61" s="104">
        <f t="shared" si="20"/>
        <v>0</v>
      </c>
      <c r="I61" s="104">
        <f t="shared" si="21"/>
        <v>0</v>
      </c>
      <c r="J61" s="186">
        <f t="shared" si="22"/>
        <v>0</v>
      </c>
      <c r="K61" s="97"/>
      <c r="L61" s="85"/>
      <c r="M61" s="85"/>
      <c r="N61" s="85"/>
    </row>
    <row r="62" spans="1:14" hidden="1">
      <c r="A62" s="54"/>
      <c r="B62" s="80"/>
      <c r="C62" s="117">
        <f t="shared" si="16"/>
        <v>0</v>
      </c>
      <c r="D62" s="140">
        <f t="shared" si="9"/>
        <v>0</v>
      </c>
      <c r="E62" s="104">
        <f t="shared" si="17"/>
        <v>0</v>
      </c>
      <c r="F62" s="104">
        <f t="shared" si="18"/>
        <v>0</v>
      </c>
      <c r="G62" s="104">
        <f t="shared" si="19"/>
        <v>0</v>
      </c>
      <c r="H62" s="104">
        <f t="shared" si="20"/>
        <v>0</v>
      </c>
      <c r="I62" s="104">
        <f t="shared" si="21"/>
        <v>0</v>
      </c>
      <c r="J62" s="186">
        <f t="shared" si="22"/>
        <v>0</v>
      </c>
      <c r="K62" s="97"/>
      <c r="L62" s="85"/>
      <c r="M62" s="85"/>
      <c r="N62" s="85"/>
    </row>
    <row r="63" spans="1:14" hidden="1">
      <c r="A63" s="54"/>
      <c r="B63" s="80"/>
      <c r="C63" s="117">
        <f t="shared" si="16"/>
        <v>0</v>
      </c>
      <c r="D63" s="140">
        <f t="shared" si="9"/>
        <v>0</v>
      </c>
      <c r="E63" s="104">
        <f t="shared" si="17"/>
        <v>0</v>
      </c>
      <c r="F63" s="104">
        <f t="shared" si="18"/>
        <v>0</v>
      </c>
      <c r="G63" s="104">
        <f t="shared" si="19"/>
        <v>0</v>
      </c>
      <c r="H63" s="104">
        <f t="shared" si="20"/>
        <v>0</v>
      </c>
      <c r="I63" s="104">
        <f t="shared" si="21"/>
        <v>0</v>
      </c>
      <c r="J63" s="186">
        <f t="shared" si="22"/>
        <v>0</v>
      </c>
      <c r="K63" s="97"/>
      <c r="L63" s="85"/>
      <c r="M63" s="85"/>
      <c r="N63" s="85"/>
    </row>
    <row r="64" spans="1:14" hidden="1">
      <c r="A64" s="54"/>
      <c r="B64" s="80"/>
      <c r="C64" s="117">
        <f t="shared" si="16"/>
        <v>0</v>
      </c>
      <c r="D64" s="140">
        <f t="shared" si="9"/>
        <v>0</v>
      </c>
      <c r="E64" s="104">
        <f t="shared" si="17"/>
        <v>0</v>
      </c>
      <c r="F64" s="104">
        <f t="shared" si="18"/>
        <v>0</v>
      </c>
      <c r="G64" s="104">
        <f t="shared" si="19"/>
        <v>0</v>
      </c>
      <c r="H64" s="104">
        <f t="shared" si="20"/>
        <v>0</v>
      </c>
      <c r="I64" s="104">
        <f t="shared" si="21"/>
        <v>0</v>
      </c>
      <c r="J64" s="186">
        <f t="shared" si="22"/>
        <v>0</v>
      </c>
      <c r="K64" s="97"/>
      <c r="L64" s="85"/>
      <c r="M64" s="85"/>
      <c r="N64" s="85"/>
    </row>
    <row r="65" spans="1:14" hidden="1">
      <c r="A65" s="54"/>
      <c r="B65" s="80"/>
      <c r="C65" s="117">
        <f t="shared" si="16"/>
        <v>0</v>
      </c>
      <c r="D65" s="140">
        <f t="shared" si="9"/>
        <v>0</v>
      </c>
      <c r="E65" s="104">
        <f t="shared" si="17"/>
        <v>0</v>
      </c>
      <c r="F65" s="104">
        <f t="shared" si="18"/>
        <v>0</v>
      </c>
      <c r="G65" s="104">
        <f t="shared" si="19"/>
        <v>0</v>
      </c>
      <c r="H65" s="104">
        <f t="shared" si="20"/>
        <v>0</v>
      </c>
      <c r="I65" s="104">
        <f t="shared" si="21"/>
        <v>0</v>
      </c>
      <c r="J65" s="186">
        <f t="shared" si="22"/>
        <v>0</v>
      </c>
      <c r="K65" s="97"/>
      <c r="L65" s="85"/>
      <c r="M65" s="85"/>
      <c r="N65" s="85"/>
    </row>
    <row r="66" spans="1:14" hidden="1">
      <c r="A66" s="54"/>
      <c r="B66" s="80"/>
      <c r="C66" s="117">
        <f t="shared" si="16"/>
        <v>0</v>
      </c>
      <c r="D66" s="140">
        <f t="shared" si="9"/>
        <v>0</v>
      </c>
      <c r="E66" s="104">
        <f t="shared" si="17"/>
        <v>0</v>
      </c>
      <c r="F66" s="104">
        <f t="shared" si="18"/>
        <v>0</v>
      </c>
      <c r="G66" s="104">
        <f t="shared" si="19"/>
        <v>0</v>
      </c>
      <c r="H66" s="104">
        <f t="shared" si="20"/>
        <v>0</v>
      </c>
      <c r="I66" s="104">
        <f t="shared" si="21"/>
        <v>0</v>
      </c>
      <c r="J66" s="186">
        <f t="shared" si="22"/>
        <v>0</v>
      </c>
      <c r="K66" s="97"/>
      <c r="L66" s="85"/>
      <c r="M66" s="85"/>
      <c r="N66" s="85"/>
    </row>
    <row r="67" spans="1:14" hidden="1">
      <c r="A67" s="54"/>
      <c r="B67" s="80"/>
      <c r="C67" s="117">
        <f t="shared" si="16"/>
        <v>0</v>
      </c>
      <c r="D67" s="140">
        <f t="shared" si="9"/>
        <v>0</v>
      </c>
      <c r="E67" s="104">
        <f t="shared" si="17"/>
        <v>0</v>
      </c>
      <c r="F67" s="104">
        <f t="shared" si="18"/>
        <v>0</v>
      </c>
      <c r="G67" s="104">
        <f t="shared" si="19"/>
        <v>0</v>
      </c>
      <c r="H67" s="104">
        <f t="shared" si="20"/>
        <v>0</v>
      </c>
      <c r="I67" s="104">
        <f t="shared" si="21"/>
        <v>0</v>
      </c>
      <c r="J67" s="186">
        <f t="shared" si="22"/>
        <v>0</v>
      </c>
      <c r="K67" s="97"/>
      <c r="L67" s="85"/>
      <c r="M67" s="85"/>
      <c r="N67" s="85"/>
    </row>
    <row r="68" spans="1:14" hidden="1">
      <c r="A68" s="54"/>
      <c r="B68" s="80"/>
      <c r="C68" s="117">
        <f t="shared" si="16"/>
        <v>0</v>
      </c>
      <c r="D68" s="140">
        <f t="shared" si="9"/>
        <v>0</v>
      </c>
      <c r="E68" s="104">
        <f t="shared" si="17"/>
        <v>0</v>
      </c>
      <c r="F68" s="104">
        <f t="shared" si="18"/>
        <v>0</v>
      </c>
      <c r="G68" s="104">
        <f t="shared" si="19"/>
        <v>0</v>
      </c>
      <c r="H68" s="104">
        <f t="shared" si="20"/>
        <v>0</v>
      </c>
      <c r="I68" s="104">
        <f t="shared" si="21"/>
        <v>0</v>
      </c>
      <c r="J68" s="186">
        <f t="shared" si="22"/>
        <v>0</v>
      </c>
      <c r="K68" s="97"/>
      <c r="L68" s="85"/>
      <c r="M68" s="85"/>
      <c r="N68" s="85"/>
    </row>
    <row r="69" spans="1:14" hidden="1">
      <c r="A69" s="54"/>
      <c r="B69" s="80"/>
      <c r="C69" s="117">
        <f t="shared" si="16"/>
        <v>0</v>
      </c>
      <c r="D69" s="140">
        <f t="shared" si="9"/>
        <v>0</v>
      </c>
      <c r="E69" s="104">
        <f t="shared" si="17"/>
        <v>0</v>
      </c>
      <c r="F69" s="104">
        <f t="shared" si="18"/>
        <v>0</v>
      </c>
      <c r="G69" s="104">
        <f t="shared" si="19"/>
        <v>0</v>
      </c>
      <c r="H69" s="104">
        <f t="shared" si="20"/>
        <v>0</v>
      </c>
      <c r="I69" s="104">
        <f t="shared" si="21"/>
        <v>0</v>
      </c>
      <c r="J69" s="186">
        <f t="shared" si="22"/>
        <v>0</v>
      </c>
      <c r="K69" s="97"/>
      <c r="L69" s="85"/>
      <c r="M69" s="85"/>
      <c r="N69" s="85"/>
    </row>
    <row r="70" spans="1:14" hidden="1">
      <c r="A70" s="54"/>
      <c r="B70" s="80"/>
      <c r="C70" s="117">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K70" s="97"/>
      <c r="L70" s="85"/>
      <c r="M70" s="85"/>
      <c r="N70" s="85"/>
    </row>
    <row r="71" spans="1:14" hidden="1">
      <c r="A71" s="54"/>
      <c r="B71" s="80"/>
      <c r="C71" s="117">
        <f t="shared" si="23"/>
        <v>0</v>
      </c>
      <c r="D71" s="140">
        <f t="shared" ref="D71:D84" si="30">SUM(E71:J71)-MIN(E71:I71)</f>
        <v>0</v>
      </c>
      <c r="E71" s="104">
        <f t="shared" si="24"/>
        <v>0</v>
      </c>
      <c r="F71" s="104">
        <f t="shared" si="25"/>
        <v>0</v>
      </c>
      <c r="G71" s="104">
        <f t="shared" si="26"/>
        <v>0</v>
      </c>
      <c r="H71" s="104">
        <f t="shared" si="27"/>
        <v>0</v>
      </c>
      <c r="I71" s="104">
        <f t="shared" si="28"/>
        <v>0</v>
      </c>
      <c r="J71" s="186">
        <f t="shared" si="29"/>
        <v>0</v>
      </c>
      <c r="K71" s="97"/>
      <c r="L71" s="85"/>
      <c r="M71" s="85"/>
      <c r="N71" s="85"/>
    </row>
    <row r="72" spans="1:14" hidden="1">
      <c r="A72" s="54"/>
      <c r="B72" s="80"/>
      <c r="C72" s="117">
        <f t="shared" si="23"/>
        <v>0</v>
      </c>
      <c r="D72" s="140">
        <f t="shared" si="30"/>
        <v>0</v>
      </c>
      <c r="E72" s="104">
        <f t="shared" si="24"/>
        <v>0</v>
      </c>
      <c r="F72" s="104">
        <f t="shared" si="25"/>
        <v>0</v>
      </c>
      <c r="G72" s="104">
        <f t="shared" si="26"/>
        <v>0</v>
      </c>
      <c r="H72" s="104">
        <f t="shared" si="27"/>
        <v>0</v>
      </c>
      <c r="I72" s="104">
        <f t="shared" si="28"/>
        <v>0</v>
      </c>
      <c r="J72" s="186">
        <f t="shared" si="29"/>
        <v>0</v>
      </c>
      <c r="K72" s="97"/>
      <c r="L72" s="85"/>
      <c r="M72" s="85"/>
      <c r="N72" s="85"/>
    </row>
    <row r="73" spans="1:14" hidden="1">
      <c r="A73" s="54"/>
      <c r="B73" s="80"/>
      <c r="C73" s="117">
        <f t="shared" si="23"/>
        <v>0</v>
      </c>
      <c r="D73" s="140">
        <f t="shared" si="30"/>
        <v>0</v>
      </c>
      <c r="E73" s="104">
        <f t="shared" si="24"/>
        <v>0</v>
      </c>
      <c r="F73" s="104">
        <f t="shared" si="25"/>
        <v>0</v>
      </c>
      <c r="G73" s="104">
        <f t="shared" si="26"/>
        <v>0</v>
      </c>
      <c r="H73" s="104">
        <f t="shared" si="27"/>
        <v>0</v>
      </c>
      <c r="I73" s="104">
        <f t="shared" si="28"/>
        <v>0</v>
      </c>
      <c r="J73" s="186">
        <f t="shared" si="29"/>
        <v>0</v>
      </c>
      <c r="K73" s="97"/>
      <c r="L73" s="85"/>
      <c r="M73" s="85"/>
      <c r="N73" s="85"/>
    </row>
    <row r="74" spans="1:14" hidden="1">
      <c r="A74" s="54"/>
      <c r="B74" s="80"/>
      <c r="C74" s="117">
        <f t="shared" si="23"/>
        <v>0</v>
      </c>
      <c r="D74" s="140">
        <f t="shared" si="30"/>
        <v>0</v>
      </c>
      <c r="E74" s="104">
        <f t="shared" si="24"/>
        <v>0</v>
      </c>
      <c r="F74" s="104">
        <f t="shared" si="25"/>
        <v>0</v>
      </c>
      <c r="G74" s="104">
        <f t="shared" si="26"/>
        <v>0</v>
      </c>
      <c r="H74" s="104">
        <f t="shared" si="27"/>
        <v>0</v>
      </c>
      <c r="I74" s="104">
        <f t="shared" si="28"/>
        <v>0</v>
      </c>
      <c r="J74" s="186">
        <f t="shared" si="29"/>
        <v>0</v>
      </c>
      <c r="K74" s="97"/>
      <c r="L74" s="85"/>
      <c r="M74" s="85"/>
      <c r="N74" s="85"/>
    </row>
    <row r="75" spans="1:14" hidden="1">
      <c r="A75" s="54"/>
      <c r="B75" s="80"/>
      <c r="C75" s="117">
        <f t="shared" si="23"/>
        <v>0</v>
      </c>
      <c r="D75" s="140">
        <f t="shared" si="30"/>
        <v>0</v>
      </c>
      <c r="E75" s="104">
        <f t="shared" si="24"/>
        <v>0</v>
      </c>
      <c r="F75" s="104">
        <f t="shared" si="25"/>
        <v>0</v>
      </c>
      <c r="G75" s="104">
        <f t="shared" si="26"/>
        <v>0</v>
      </c>
      <c r="H75" s="104">
        <f t="shared" si="27"/>
        <v>0</v>
      </c>
      <c r="I75" s="104">
        <f t="shared" si="28"/>
        <v>0</v>
      </c>
      <c r="J75" s="186">
        <f t="shared" si="29"/>
        <v>0</v>
      </c>
      <c r="K75" s="97"/>
      <c r="L75" s="85"/>
      <c r="M75" s="85"/>
      <c r="N75" s="85"/>
    </row>
    <row r="76" spans="1:14" ht="15" hidden="1">
      <c r="A76" s="54"/>
      <c r="B76" s="64"/>
      <c r="C76" s="117">
        <f t="shared" si="23"/>
        <v>0</v>
      </c>
      <c r="D76" s="140">
        <f t="shared" si="30"/>
        <v>0</v>
      </c>
      <c r="E76" s="104">
        <f t="shared" si="24"/>
        <v>0</v>
      </c>
      <c r="F76" s="104">
        <f t="shared" si="25"/>
        <v>0</v>
      </c>
      <c r="G76" s="104">
        <f t="shared" si="26"/>
        <v>0</v>
      </c>
      <c r="H76" s="104">
        <f t="shared" si="27"/>
        <v>0</v>
      </c>
      <c r="I76" s="104">
        <f t="shared" si="28"/>
        <v>0</v>
      </c>
      <c r="J76" s="186">
        <f t="shared" si="29"/>
        <v>0</v>
      </c>
      <c r="K76" s="97"/>
      <c r="L76" s="85"/>
      <c r="M76" s="85"/>
      <c r="N76" s="85"/>
    </row>
    <row r="77" spans="1:14" ht="15" hidden="1">
      <c r="A77" s="54"/>
      <c r="B77" s="64"/>
      <c r="C77" s="117">
        <f t="shared" si="23"/>
        <v>0</v>
      </c>
      <c r="D77" s="140">
        <f t="shared" si="30"/>
        <v>0</v>
      </c>
      <c r="E77" s="104">
        <f t="shared" si="24"/>
        <v>0</v>
      </c>
      <c r="F77" s="104">
        <f t="shared" si="25"/>
        <v>0</v>
      </c>
      <c r="G77" s="104">
        <f t="shared" si="26"/>
        <v>0</v>
      </c>
      <c r="H77" s="104">
        <f t="shared" si="27"/>
        <v>0</v>
      </c>
      <c r="I77" s="104">
        <f t="shared" si="28"/>
        <v>0</v>
      </c>
      <c r="J77" s="186">
        <f t="shared" si="29"/>
        <v>0</v>
      </c>
      <c r="K77" s="97"/>
      <c r="L77" s="85"/>
      <c r="M77" s="85"/>
      <c r="N77" s="85"/>
    </row>
    <row r="78" spans="1:14" ht="15" hidden="1">
      <c r="A78" s="54"/>
      <c r="B78" s="64"/>
      <c r="C78" s="117">
        <f t="shared" si="23"/>
        <v>0</v>
      </c>
      <c r="D78" s="140">
        <f t="shared" si="30"/>
        <v>0</v>
      </c>
      <c r="E78" s="104">
        <f t="shared" si="24"/>
        <v>0</v>
      </c>
      <c r="F78" s="104">
        <f t="shared" si="25"/>
        <v>0</v>
      </c>
      <c r="G78" s="104">
        <f t="shared" si="26"/>
        <v>0</v>
      </c>
      <c r="H78" s="104">
        <f t="shared" si="27"/>
        <v>0</v>
      </c>
      <c r="I78" s="104">
        <f t="shared" si="28"/>
        <v>0</v>
      </c>
      <c r="J78" s="186">
        <f t="shared" si="29"/>
        <v>0</v>
      </c>
      <c r="K78" s="97"/>
      <c r="L78" s="85"/>
      <c r="M78" s="85"/>
      <c r="N78" s="85"/>
    </row>
    <row r="79" spans="1:14" ht="15" hidden="1">
      <c r="A79" s="54"/>
      <c r="B79" s="64"/>
      <c r="C79" s="117">
        <f t="shared" si="23"/>
        <v>0</v>
      </c>
      <c r="D79" s="140">
        <f t="shared" si="30"/>
        <v>0</v>
      </c>
      <c r="E79" s="104">
        <f t="shared" si="24"/>
        <v>0</v>
      </c>
      <c r="F79" s="104">
        <f t="shared" si="25"/>
        <v>0</v>
      </c>
      <c r="G79" s="104">
        <f t="shared" si="26"/>
        <v>0</v>
      </c>
      <c r="H79" s="104">
        <f t="shared" si="27"/>
        <v>0</v>
      </c>
      <c r="I79" s="104">
        <f t="shared" si="28"/>
        <v>0</v>
      </c>
      <c r="J79" s="186">
        <f t="shared" si="29"/>
        <v>0</v>
      </c>
      <c r="K79" s="97"/>
      <c r="L79" s="85"/>
      <c r="M79" s="85"/>
      <c r="N79" s="85"/>
    </row>
    <row r="80" spans="1:14" ht="15" hidden="1">
      <c r="A80" s="54"/>
      <c r="B80" s="64"/>
      <c r="C80" s="117">
        <f t="shared" si="23"/>
        <v>0</v>
      </c>
      <c r="D80" s="140">
        <f t="shared" si="30"/>
        <v>0</v>
      </c>
      <c r="E80" s="104">
        <f t="shared" si="24"/>
        <v>0</v>
      </c>
      <c r="F80" s="104">
        <f t="shared" si="25"/>
        <v>0</v>
      </c>
      <c r="G80" s="104">
        <f t="shared" si="26"/>
        <v>0</v>
      </c>
      <c r="H80" s="104">
        <f t="shared" si="27"/>
        <v>0</v>
      </c>
      <c r="I80" s="104">
        <f t="shared" si="28"/>
        <v>0</v>
      </c>
      <c r="J80" s="186">
        <f t="shared" si="29"/>
        <v>0</v>
      </c>
      <c r="K80" s="97"/>
      <c r="L80" s="85"/>
      <c r="M80" s="85"/>
      <c r="N80" s="85"/>
    </row>
    <row r="81" spans="1:24" ht="15" hidden="1">
      <c r="A81" s="54"/>
      <c r="B81" s="64"/>
      <c r="C81" s="117">
        <f t="shared" si="23"/>
        <v>0</v>
      </c>
      <c r="D81" s="140">
        <f t="shared" si="30"/>
        <v>0</v>
      </c>
      <c r="E81" s="104">
        <f t="shared" si="24"/>
        <v>0</v>
      </c>
      <c r="F81" s="104">
        <f t="shared" si="25"/>
        <v>0</v>
      </c>
      <c r="G81" s="104">
        <f t="shared" si="26"/>
        <v>0</v>
      </c>
      <c r="H81" s="104">
        <f t="shared" si="27"/>
        <v>0</v>
      </c>
      <c r="I81" s="104">
        <f t="shared" si="28"/>
        <v>0</v>
      </c>
      <c r="J81" s="186">
        <f t="shared" si="29"/>
        <v>0</v>
      </c>
      <c r="K81" s="97"/>
      <c r="L81" s="85"/>
      <c r="M81" s="85"/>
      <c r="N81" s="85"/>
    </row>
    <row r="82" spans="1:24" ht="15" hidden="1">
      <c r="A82" s="54"/>
      <c r="B82" s="64"/>
      <c r="C82" s="117">
        <f t="shared" si="23"/>
        <v>0</v>
      </c>
      <c r="D82" s="140">
        <f t="shared" si="30"/>
        <v>0</v>
      </c>
      <c r="E82" s="104">
        <f t="shared" si="24"/>
        <v>0</v>
      </c>
      <c r="F82" s="104">
        <f t="shared" si="25"/>
        <v>0</v>
      </c>
      <c r="G82" s="104">
        <f t="shared" si="26"/>
        <v>0</v>
      </c>
      <c r="H82" s="104">
        <f t="shared" si="27"/>
        <v>0</v>
      </c>
      <c r="I82" s="104">
        <f t="shared" si="28"/>
        <v>0</v>
      </c>
      <c r="J82" s="186">
        <f t="shared" si="29"/>
        <v>0</v>
      </c>
      <c r="K82" s="97"/>
      <c r="L82" s="85"/>
      <c r="M82" s="85"/>
      <c r="N82" s="85"/>
    </row>
    <row r="83" spans="1:24" ht="15" hidden="1">
      <c r="A83" s="54"/>
      <c r="B83" s="64"/>
      <c r="C83" s="117">
        <f t="shared" si="23"/>
        <v>0</v>
      </c>
      <c r="D83" s="140">
        <f t="shared" si="30"/>
        <v>0</v>
      </c>
      <c r="E83" s="104">
        <f t="shared" si="24"/>
        <v>0</v>
      </c>
      <c r="F83" s="104">
        <f t="shared" si="25"/>
        <v>0</v>
      </c>
      <c r="G83" s="104">
        <f t="shared" si="26"/>
        <v>0</v>
      </c>
      <c r="H83" s="104">
        <f t="shared" si="27"/>
        <v>0</v>
      </c>
      <c r="I83" s="104">
        <f t="shared" si="28"/>
        <v>0</v>
      </c>
      <c r="J83" s="186">
        <f t="shared" si="29"/>
        <v>0</v>
      </c>
      <c r="K83" s="97"/>
      <c r="L83" s="85"/>
      <c r="M83" s="85"/>
      <c r="N83" s="85"/>
    </row>
    <row r="84" spans="1:24" ht="15" hidden="1">
      <c r="A84" s="49"/>
      <c r="B84" s="64"/>
      <c r="C84" s="117">
        <f t="shared" si="23"/>
        <v>0</v>
      </c>
      <c r="D84" s="140">
        <f t="shared" si="30"/>
        <v>0</v>
      </c>
      <c r="E84" s="104">
        <f t="shared" si="24"/>
        <v>0</v>
      </c>
      <c r="F84" s="104">
        <f t="shared" si="25"/>
        <v>0</v>
      </c>
      <c r="G84" s="104">
        <f t="shared" si="26"/>
        <v>0</v>
      </c>
      <c r="H84" s="104">
        <f t="shared" si="27"/>
        <v>0</v>
      </c>
      <c r="I84" s="104">
        <f t="shared" si="28"/>
        <v>0</v>
      </c>
      <c r="J84" s="186">
        <f t="shared" si="29"/>
        <v>0</v>
      </c>
      <c r="K84" s="97"/>
      <c r="L84" s="85"/>
      <c r="M84" s="85"/>
      <c r="N84" s="85"/>
    </row>
    <row r="85" spans="1:24">
      <c r="K85" s="97"/>
    </row>
    <row r="86" spans="1:24">
      <c r="K86" s="97"/>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7</v>
      </c>
      <c r="C92" s="122"/>
      <c r="D92" s="95"/>
      <c r="E92" s="96"/>
      <c r="F92" s="97">
        <f>COUNTA(F93:F136)</f>
        <v>10</v>
      </c>
      <c r="H92" s="95"/>
      <c r="I92" s="96"/>
      <c r="J92" s="97">
        <f>COUNTA(J93:J136)</f>
        <v>19</v>
      </c>
      <c r="L92" s="95"/>
      <c r="M92" s="96"/>
      <c r="N92" s="97">
        <f>COUNTA(N93:N136)</f>
        <v>10</v>
      </c>
      <c r="O92" s="122"/>
      <c r="P92" s="128"/>
      <c r="Q92" s="127"/>
      <c r="R92" s="90">
        <f>COUNTA(R93:R136)</f>
        <v>10</v>
      </c>
      <c r="S92" s="122"/>
      <c r="T92" s="128"/>
      <c r="U92" s="127"/>
      <c r="V92" s="90">
        <f>COUNTA(V93:V136)</f>
        <v>0</v>
      </c>
      <c r="W92" s="122"/>
      <c r="X92" s="128"/>
    </row>
    <row r="93" spans="1:24">
      <c r="A93" s="88">
        <v>1</v>
      </c>
      <c r="B93" s="85" t="s">
        <v>1031</v>
      </c>
      <c r="C93" s="85">
        <f>VLOOKUP(B92,'POINTS SCORE'!$B$8:$AK$37,2,FALSE)</f>
        <v>37</v>
      </c>
      <c r="D93" s="94">
        <f>VLOOKUP(B92,'POINTS SCORE'!$B$37:$AK$78,2,FALSE)</f>
        <v>40</v>
      </c>
      <c r="E93" s="96">
        <v>1</v>
      </c>
      <c r="F93" s="85" t="s">
        <v>1033</v>
      </c>
      <c r="G93" s="85">
        <f>VLOOKUP(F92,'POINTS SCORE'!$B$8:$AK$37,2,FALSE)</f>
        <v>38</v>
      </c>
      <c r="H93" s="94">
        <f>VLOOKUP(F92,'POINTS SCORE'!$B$37:$AK$78,2,FALSE)</f>
        <v>40</v>
      </c>
      <c r="I93" s="96">
        <v>1</v>
      </c>
      <c r="J93" s="85" t="s">
        <v>1032</v>
      </c>
      <c r="K93" s="94">
        <v>0</v>
      </c>
      <c r="L93" s="94">
        <v>0</v>
      </c>
      <c r="M93" s="96">
        <v>1</v>
      </c>
      <c r="N93" s="85" t="s">
        <v>1035</v>
      </c>
      <c r="O93" s="85">
        <f>VLOOKUP(N92,'POINTS SCORE'!$B$8:$AK$37,2,FALSE)</f>
        <v>38</v>
      </c>
      <c r="P93" s="94">
        <f>VLOOKUP(N92,'POINTS SCORE'!$B$37:$AK$78,2,FALSE)</f>
        <v>40</v>
      </c>
      <c r="Q93" s="88">
        <v>1</v>
      </c>
      <c r="R93" s="85" t="s">
        <v>1280</v>
      </c>
      <c r="S93" s="85">
        <f>VLOOKUP(R92,'POINTS SCORE'!$B$8:$AK$37,2,FALSE)</f>
        <v>38</v>
      </c>
      <c r="T93" s="94">
        <f>VLOOKUP(R92,'POINTS SCORE'!$B$37:$AK$78,2,FALSE)</f>
        <v>40</v>
      </c>
      <c r="U93" s="88">
        <v>1</v>
      </c>
      <c r="W93" s="94" t="e">
        <f>VLOOKUP(V92,'POINTS SCORE'!$B$8:$AK$37,2,FALSE)</f>
        <v>#N/A</v>
      </c>
      <c r="X93" s="95" t="e">
        <f>VLOOKUP(V92,'POINTS SCORE'!$B$37:$AK$78,2,FALSE)</f>
        <v>#N/A</v>
      </c>
    </row>
    <row r="94" spans="1:24">
      <c r="A94" s="88">
        <v>2</v>
      </c>
      <c r="B94" s="85" t="s">
        <v>1032</v>
      </c>
      <c r="C94" s="94">
        <f>VLOOKUP(B92,'POINTS SCORE'!$B$8:$AK$37,3,FALSE)</f>
        <v>30</v>
      </c>
      <c r="D94" s="94">
        <f>VLOOKUP(B92,'POINTS SCORE'!$B$37:$AK$78,3,FALSE)</f>
        <v>39</v>
      </c>
      <c r="E94" s="96">
        <v>2</v>
      </c>
      <c r="F94" s="85" t="s">
        <v>1090</v>
      </c>
      <c r="G94" s="94">
        <f>VLOOKUP(F92,'POINTS SCORE'!$B$8:$AK$37,3,FALSE)</f>
        <v>34</v>
      </c>
      <c r="H94" s="94">
        <f>VLOOKUP(F92,'POINTS SCORE'!$B$37:$AK$78,3,FALSE)</f>
        <v>39</v>
      </c>
      <c r="I94" s="96">
        <v>2</v>
      </c>
      <c r="J94" s="85" t="s">
        <v>1035</v>
      </c>
      <c r="K94" s="94">
        <f>VLOOKUP(J92,'POINTS SCORE'!$B$8:$AK$37,3,FALSE)</f>
        <v>38</v>
      </c>
      <c r="L94" s="94">
        <f>VLOOKUP(J92,'POINTS SCORE'!$B$37:$AK$78,3,FALSE)</f>
        <v>39</v>
      </c>
      <c r="M94" s="96">
        <v>2</v>
      </c>
      <c r="N94" s="85" t="s">
        <v>1034</v>
      </c>
      <c r="O94" s="85">
        <f>VLOOKUP(N92,'POINTS SCORE'!$B$8:$AK$37,3,FALSE)</f>
        <v>34</v>
      </c>
      <c r="P94" s="85">
        <f>VLOOKUP(N92,'POINTS SCORE'!$B$37:$AK$78,3,FALSE)</f>
        <v>39</v>
      </c>
      <c r="Q94" s="88">
        <v>2</v>
      </c>
      <c r="R94" s="85" t="s">
        <v>1035</v>
      </c>
      <c r="S94" s="85">
        <f>VLOOKUP(R92,'POINTS SCORE'!$B$8:$AK$37,3,FALSE)</f>
        <v>34</v>
      </c>
      <c r="T94" s="85">
        <f>VLOOKUP(R92,'POINTS SCORE'!$B$37:$AK$78,3,FALSE)</f>
        <v>39</v>
      </c>
      <c r="U94" s="88">
        <v>2</v>
      </c>
      <c r="W94" s="85" t="e">
        <f>VLOOKUP(V92,'POINTS SCORE'!$B$8:$AK$37,3,FALSE)</f>
        <v>#N/A</v>
      </c>
      <c r="X94" s="89" t="e">
        <f>VLOOKUP(V92,'POINTS SCORE'!$B$37:$AK$78,3,FALSE)</f>
        <v>#N/A</v>
      </c>
    </row>
    <row r="95" spans="1:24">
      <c r="A95" s="88">
        <v>3</v>
      </c>
      <c r="B95" s="85" t="s">
        <v>1033</v>
      </c>
      <c r="C95" s="94">
        <f>VLOOKUP(B92,'POINTS SCORE'!$B$8:$AK$37,4,FALSE)</f>
        <v>25</v>
      </c>
      <c r="D95" s="94">
        <f>VLOOKUP(B92,'POINTS SCORE'!$B$37:$AK$78,4,FALSE)</f>
        <v>38</v>
      </c>
      <c r="E95" s="96">
        <v>3</v>
      </c>
      <c r="F95" s="85" t="s">
        <v>1037</v>
      </c>
      <c r="G95" s="94">
        <f>VLOOKUP(F92,'POINTS SCORE'!$B$8:$AK$37,4,FALSE)</f>
        <v>28</v>
      </c>
      <c r="H95" s="94">
        <f>VLOOKUP(F92,'POINTS SCORE'!$B$37:$AK$78,4,FALSE)</f>
        <v>38</v>
      </c>
      <c r="I95" s="96">
        <v>3</v>
      </c>
      <c r="J95" s="85" t="s">
        <v>1193</v>
      </c>
      <c r="K95" s="94">
        <v>0</v>
      </c>
      <c r="L95" s="94">
        <v>0</v>
      </c>
      <c r="M95" s="96">
        <v>3</v>
      </c>
      <c r="N95" s="85" t="s">
        <v>1090</v>
      </c>
      <c r="O95" s="85">
        <v>0</v>
      </c>
      <c r="P95" s="85">
        <v>0</v>
      </c>
      <c r="Q95" s="88">
        <v>3</v>
      </c>
      <c r="R95" s="85" t="s">
        <v>1196</v>
      </c>
      <c r="S95" s="85">
        <f>VLOOKUP(R92,'POINTS SCORE'!$B$8:$AK$37,4,FALSE)</f>
        <v>28</v>
      </c>
      <c r="T95" s="89">
        <f>VLOOKUP(R92,'POINTS SCORE'!$B$37:$AK$78,4,FALSE)</f>
        <v>38</v>
      </c>
      <c r="U95" s="88">
        <v>3</v>
      </c>
      <c r="W95" s="85" t="e">
        <f>VLOOKUP(V92,'POINTS SCORE'!$B$8:$AK$37,4,FALSE)</f>
        <v>#N/A</v>
      </c>
      <c r="X95" s="89" t="e">
        <f>VLOOKUP(V92,'POINTS SCORE'!$B$37:$AK$78,4,FALSE)</f>
        <v>#N/A</v>
      </c>
    </row>
    <row r="96" spans="1:24">
      <c r="A96" s="88">
        <v>4</v>
      </c>
      <c r="B96" s="85" t="s">
        <v>1034</v>
      </c>
      <c r="C96" s="94">
        <f>VLOOKUP(B92,'POINTS SCORE'!$B$8:$AK$37,5,FALSE)</f>
        <v>21</v>
      </c>
      <c r="D96" s="94">
        <f>VLOOKUP(B92,'POINTS SCORE'!$B$37:$AK$78,5,FALSE)</f>
        <v>37</v>
      </c>
      <c r="E96" s="96">
        <v>4</v>
      </c>
      <c r="F96" s="85" t="s">
        <v>1034</v>
      </c>
      <c r="G96" s="94">
        <f>VLOOKUP(F92,'POINTS SCORE'!$B$8:$AK$37,5,FALSE)</f>
        <v>24</v>
      </c>
      <c r="H96" s="94">
        <f>VLOOKUP(F92,'POINTS SCORE'!$B$37:$AK$78,5,FALSE)</f>
        <v>37</v>
      </c>
      <c r="I96" s="96">
        <v>4</v>
      </c>
      <c r="J96" s="85" t="s">
        <v>1194</v>
      </c>
      <c r="K96" s="94">
        <v>0</v>
      </c>
      <c r="L96" s="94">
        <v>0</v>
      </c>
      <c r="M96" s="96">
        <v>4</v>
      </c>
      <c r="N96" s="85" t="s">
        <v>1036</v>
      </c>
      <c r="O96" s="94">
        <f>VLOOKUP(N92,'POINTS SCORE'!$B$8:$AK$37,5,FALSE)</f>
        <v>24</v>
      </c>
      <c r="P96" s="94">
        <f>VLOOKUP(N92,'POINTS SCORE'!$B$37:$AK$78,5,FALSE)</f>
        <v>37</v>
      </c>
      <c r="Q96" s="88">
        <v>4</v>
      </c>
      <c r="R96" s="85" t="s">
        <v>1037</v>
      </c>
      <c r="S96" s="85">
        <f>VLOOKUP(R92,'POINTS SCORE'!$B$8:$AK$37,5,FALSE)</f>
        <v>24</v>
      </c>
      <c r="T96" s="89">
        <f>VLOOKUP(R92,'POINTS SCORE'!$B$37:$AK$78,5,FALSE)</f>
        <v>37</v>
      </c>
      <c r="U96" s="88">
        <v>4</v>
      </c>
      <c r="W96" s="85" t="e">
        <f>VLOOKUP(V92,'POINTS SCORE'!$B$8:$AK$37,5,FALSE)</f>
        <v>#N/A</v>
      </c>
      <c r="X96" s="89" t="e">
        <f>VLOOKUP(V92,'POINTS SCORE'!$B$37:$AK$78,5,FALSE)</f>
        <v>#N/A</v>
      </c>
    </row>
    <row r="97" spans="1:24">
      <c r="A97" s="88">
        <v>5</v>
      </c>
      <c r="B97" s="85" t="s">
        <v>1035</v>
      </c>
      <c r="C97" s="94">
        <f>VLOOKUP(B92,'POINTS SCORE'!$B$8:$AK$37,6,FALSE)</f>
        <v>18</v>
      </c>
      <c r="D97" s="94">
        <f>VLOOKUP(B92,'POINTS SCORE'!$B$37:$AK$78,6,FALSE)</f>
        <v>36</v>
      </c>
      <c r="E97" s="96">
        <v>5</v>
      </c>
      <c r="F97" s="85" t="s">
        <v>1091</v>
      </c>
      <c r="G97" s="94">
        <f>VLOOKUP(F92,'POINTS SCORE'!$B$8:$AK$37,6,FALSE)</f>
        <v>21</v>
      </c>
      <c r="H97" s="94">
        <f>VLOOKUP(F92,'POINTS SCORE'!$B$37:$AK$78,6,FALSE)</f>
        <v>36</v>
      </c>
      <c r="I97" s="96">
        <v>5</v>
      </c>
      <c r="J97" s="85" t="s">
        <v>1195</v>
      </c>
      <c r="K97" s="94">
        <v>0</v>
      </c>
      <c r="L97" s="94">
        <v>0</v>
      </c>
      <c r="M97" s="96">
        <v>5</v>
      </c>
      <c r="N97" s="85" t="s">
        <v>1037</v>
      </c>
      <c r="O97" s="85">
        <f>VLOOKUP(N92,'POINTS SCORE'!$B$8:$AK$37,6,FALSE)</f>
        <v>21</v>
      </c>
      <c r="P97" s="85">
        <f>VLOOKUP(N92,'POINTS SCORE'!$B$37:$AK$78,6,FALSE)</f>
        <v>36</v>
      </c>
      <c r="Q97" s="88">
        <v>5</v>
      </c>
      <c r="R97" s="85" t="s">
        <v>1090</v>
      </c>
      <c r="S97" s="85">
        <f>VLOOKUP(R92,'POINTS SCORE'!$B$8:$AK$37,6,FALSE)</f>
        <v>21</v>
      </c>
      <c r="T97" s="89">
        <f>VLOOKUP(R92,'POINTS SCORE'!$B$37:$AK$78,6,FALSE)</f>
        <v>36</v>
      </c>
      <c r="U97" s="88">
        <v>5</v>
      </c>
      <c r="W97" s="85" t="e">
        <f>VLOOKUP(V92,'POINTS SCORE'!$B$8:$AK$37,6,FALSE)</f>
        <v>#N/A</v>
      </c>
      <c r="X97" s="89" t="e">
        <f>VLOOKUP(V92,'POINTS SCORE'!$B$37:$AK$78,6,FALSE)</f>
        <v>#N/A</v>
      </c>
    </row>
    <row r="98" spans="1:24">
      <c r="A98" s="88">
        <v>6</v>
      </c>
      <c r="B98" s="85" t="s">
        <v>1036</v>
      </c>
      <c r="C98" s="85">
        <f>VLOOKUP(B92,'POINTS SCORE'!$B$8:$AK$37,7,FALSE)</f>
        <v>17</v>
      </c>
      <c r="D98" s="94">
        <f>VLOOKUP(B92,'POINTS SCORE'!$B$37:$AK$78,7,FALSE)</f>
        <v>35</v>
      </c>
      <c r="E98" s="96">
        <v>6</v>
      </c>
      <c r="F98" s="85" t="s">
        <v>1092</v>
      </c>
      <c r="G98" s="85">
        <f>VLOOKUP(F92,'POINTS SCORE'!$B$8:$AK$37,7,FALSE)</f>
        <v>19</v>
      </c>
      <c r="H98" s="94">
        <f>VLOOKUP(F92,'POINTS SCORE'!$B$37:$AK$78,7,FALSE)</f>
        <v>35</v>
      </c>
      <c r="I98" s="96">
        <v>6</v>
      </c>
      <c r="J98" s="85" t="s">
        <v>1034</v>
      </c>
      <c r="K98" s="94">
        <f>VLOOKUP(J92,'POINTS SCORE'!$B$8:$AK$37,7,FALSE)</f>
        <v>29</v>
      </c>
      <c r="L98" s="94">
        <f>VLOOKUP(J92,'POINTS SCORE'!$B$37:$AK$78,7,FALSE)</f>
        <v>35</v>
      </c>
      <c r="M98" s="96">
        <v>6</v>
      </c>
      <c r="N98" s="85" t="s">
        <v>1242</v>
      </c>
      <c r="O98" s="94">
        <v>0</v>
      </c>
      <c r="P98" s="94">
        <v>0</v>
      </c>
      <c r="Q98" s="88">
        <v>6</v>
      </c>
      <c r="R98" s="85" t="s">
        <v>1034</v>
      </c>
      <c r="S98" s="85">
        <f>VLOOKUP(R92,'POINTS SCORE'!$B$8:$AK$37,7,FALSE)</f>
        <v>19</v>
      </c>
      <c r="T98" s="89">
        <f>VLOOKUP(R92,'POINTS SCORE'!$B$37:$AK$78,7,FALSE)</f>
        <v>35</v>
      </c>
      <c r="U98" s="88">
        <v>6</v>
      </c>
      <c r="W98" s="85" t="e">
        <f>VLOOKUP(V92,'POINTS SCORE'!$B$8:$AK$37,7,FALSE)</f>
        <v>#N/A</v>
      </c>
      <c r="X98" s="89" t="e">
        <f>VLOOKUP(V92,'POINTS SCORE'!$B$37:$AK$78,7,FALSE)</f>
        <v>#N/A</v>
      </c>
    </row>
    <row r="99" spans="1:24">
      <c r="A99" s="88">
        <v>7</v>
      </c>
      <c r="B99" s="99" t="s">
        <v>1037</v>
      </c>
      <c r="C99" s="85">
        <f>VLOOKUP(B92,'POINTS SCORE'!$B$8:$AK$37,8,FALSE)</f>
        <v>16</v>
      </c>
      <c r="D99" s="94">
        <f>VLOOKUP(B92,'POINTS SCORE'!$B$37:$AK$78,8,FALSE)</f>
        <v>34</v>
      </c>
      <c r="E99" s="96">
        <v>7</v>
      </c>
      <c r="F99" s="85" t="s">
        <v>1035</v>
      </c>
      <c r="G99" s="94">
        <f>VLOOKUP(F92,'POINTS SCORE'!$B$8:$AK$37,8,FALSE)</f>
        <v>18</v>
      </c>
      <c r="H99" s="94">
        <f>VLOOKUP(F92,'POINTS SCORE'!$B$37:$AK$78,8,FALSE)</f>
        <v>34</v>
      </c>
      <c r="I99" s="96">
        <v>7</v>
      </c>
      <c r="J99" s="85" t="s">
        <v>1196</v>
      </c>
      <c r="K99" s="94">
        <f>VLOOKUP(J92,'POINTS SCORE'!$B$8:$AK$37,8,FALSE)</f>
        <v>27</v>
      </c>
      <c r="L99" s="94">
        <f>VLOOKUP(J92,'POINTS SCORE'!$B$37:$AK$78,8,FALSE)</f>
        <v>34</v>
      </c>
      <c r="M99" s="96">
        <v>7</v>
      </c>
      <c r="N99" s="85" t="s">
        <v>1093</v>
      </c>
      <c r="O99" s="85">
        <f>VLOOKUP(N92,'POINTS SCORE'!$B$8:$AK$37,8,FALSE)</f>
        <v>18</v>
      </c>
      <c r="P99" s="85">
        <f>VLOOKUP(N92,'POINTS SCORE'!$B$37:$AK$78,8,FALSE)</f>
        <v>34</v>
      </c>
      <c r="Q99" s="88">
        <v>7</v>
      </c>
      <c r="R99" s="85" t="s">
        <v>1036</v>
      </c>
      <c r="S99" s="85">
        <f>VLOOKUP(R92,'POINTS SCORE'!$B$8:$AK$37,8,FALSE)</f>
        <v>18</v>
      </c>
      <c r="T99" s="89">
        <f>VLOOKUP(R92,'POINTS SCORE'!$B$37:$AK$78,8,FALSE)</f>
        <v>34</v>
      </c>
      <c r="U99" s="88">
        <v>7</v>
      </c>
      <c r="W99" s="85" t="e">
        <f>VLOOKUP(V92,'POINTS SCORE'!$B$8:$AK$37,8,FALSE)</f>
        <v>#N/A</v>
      </c>
      <c r="X99" s="89" t="e">
        <f>VLOOKUP(V92,'POINTS SCORE'!$B$37:$AK$78,8,FALSE)</f>
        <v>#N/A</v>
      </c>
    </row>
    <row r="100" spans="1:24">
      <c r="A100" s="88">
        <v>8</v>
      </c>
      <c r="B100" s="99"/>
      <c r="C100" s="85">
        <f>VLOOKUP(B92,'POINTS SCORE'!$B$8:$AK$37,9,FALSE)</f>
        <v>0</v>
      </c>
      <c r="D100" s="94">
        <f>VLOOKUP(B92,'POINTS SCORE'!$B$37:$AK$78,9,FALSE)</f>
        <v>0</v>
      </c>
      <c r="E100" s="96">
        <v>8</v>
      </c>
      <c r="F100" s="85" t="s">
        <v>1093</v>
      </c>
      <c r="G100" s="94">
        <f>VLOOKUP(F92,'POINTS SCORE'!$B$8:$AK$37,9,FALSE)</f>
        <v>17</v>
      </c>
      <c r="H100" s="94">
        <f>VLOOKUP(F92,'POINTS SCORE'!$B$37:$AK$78,9,FALSE)</f>
        <v>33</v>
      </c>
      <c r="I100" s="96">
        <v>8</v>
      </c>
      <c r="J100" s="85" t="s">
        <v>1197</v>
      </c>
      <c r="K100" s="94">
        <v>0</v>
      </c>
      <c r="L100" s="94">
        <v>0</v>
      </c>
      <c r="M100" s="96">
        <v>8</v>
      </c>
      <c r="N100" s="85" t="s">
        <v>1241</v>
      </c>
      <c r="O100" s="85">
        <f>VLOOKUP(N92,'POINTS SCORE'!$B$8:$AK$37,9,FALSE)</f>
        <v>17</v>
      </c>
      <c r="P100" s="85">
        <f>VLOOKUP(N92,'POINTS SCORE'!$B$37:$AK$78,9,FALSE)</f>
        <v>33</v>
      </c>
      <c r="Q100" s="88">
        <v>8</v>
      </c>
      <c r="R100" s="85" t="s">
        <v>1092</v>
      </c>
      <c r="S100" s="85">
        <f>VLOOKUP(R92,'POINTS SCORE'!$B$8:$AK$37,9,FALSE)</f>
        <v>17</v>
      </c>
      <c r="T100" s="89">
        <f>VLOOKUP(R92,'POINTS SCORE'!$B$37:$AK$78,9,FALSE)</f>
        <v>33</v>
      </c>
      <c r="U100" s="88">
        <v>8</v>
      </c>
      <c r="W100" s="85" t="e">
        <f>VLOOKUP(V92,'POINTS SCORE'!$B$8:$AK$37,9,FALSE)</f>
        <v>#N/A</v>
      </c>
      <c r="X100" s="89" t="e">
        <f>VLOOKUP(V92,'POINTS SCORE'!$B$37:$AK$78,9,FALSE)</f>
        <v>#N/A</v>
      </c>
    </row>
    <row r="101" spans="1:24">
      <c r="A101" s="88">
        <v>9</v>
      </c>
      <c r="B101" s="99"/>
      <c r="C101" s="85">
        <v>0</v>
      </c>
      <c r="D101" s="94">
        <v>0</v>
      </c>
      <c r="E101" s="96">
        <v>9</v>
      </c>
      <c r="F101" s="85" t="s">
        <v>1094</v>
      </c>
      <c r="G101" s="94">
        <f>VLOOKUP(F92,'POINTS SCORE'!$B$8:$AK$37,10,FALSE)</f>
        <v>16</v>
      </c>
      <c r="H101" s="94">
        <f>VLOOKUP(F92,'POINTS SCORE'!$B$37:$AK$78,10,FALSE)</f>
        <v>32</v>
      </c>
      <c r="I101" s="96">
        <v>9</v>
      </c>
      <c r="J101" s="85" t="s">
        <v>1090</v>
      </c>
      <c r="K101" s="94">
        <v>0</v>
      </c>
      <c r="L101" s="94">
        <v>0</v>
      </c>
      <c r="M101" s="96">
        <v>9</v>
      </c>
      <c r="N101" s="85" t="s">
        <v>1091</v>
      </c>
      <c r="O101" s="94">
        <f>VLOOKUP(N92,'POINTS SCORE'!$B$8:$AK$37,10,FALSE)</f>
        <v>16</v>
      </c>
      <c r="P101" s="94">
        <f>VLOOKUP(N92,'POINTS SCORE'!$B$37:$AK$78,10,FALSE)</f>
        <v>32</v>
      </c>
      <c r="Q101" s="88">
        <v>9</v>
      </c>
      <c r="R101" s="85" t="s">
        <v>1246</v>
      </c>
      <c r="S101" s="85">
        <f>VLOOKUP(R92,'POINTS SCORE'!$B$8:$AK$37,10,FALSE)</f>
        <v>16</v>
      </c>
      <c r="T101" s="89">
        <f>VLOOKUP(R92,'POINTS SCORE'!$B$37:$AK$78,10,FALSE)</f>
        <v>32</v>
      </c>
      <c r="U101" s="88">
        <v>9</v>
      </c>
      <c r="W101" s="85" t="e">
        <f>VLOOKUP(V92,'POINTS SCORE'!$B$8:$AK$37,10,FALSE)</f>
        <v>#N/A</v>
      </c>
      <c r="X101" s="89" t="e">
        <f>VLOOKUP(V92,'POINTS SCORE'!$B$37:$AK$78,10,FALSE)</f>
        <v>#N/A</v>
      </c>
    </row>
    <row r="102" spans="1:24">
      <c r="A102" s="88">
        <v>10</v>
      </c>
      <c r="B102" s="99"/>
      <c r="C102" s="85">
        <f>VLOOKUP(B92,'POINTS SCORE'!$B$8:$AK$37,11,FALSE)</f>
        <v>0</v>
      </c>
      <c r="D102" s="94">
        <f>VLOOKUP(B92,'POINTS SCORE'!$B$37:$AK$78,11,FALSE)</f>
        <v>0</v>
      </c>
      <c r="E102" s="96">
        <v>10</v>
      </c>
      <c r="F102" s="85" t="s">
        <v>1036</v>
      </c>
      <c r="G102" s="94">
        <f>VLOOKUP(F92,'POINTS SCORE'!$B$8:$AK$37,11,FALSE)</f>
        <v>16</v>
      </c>
      <c r="H102" s="94">
        <f>VLOOKUP(F92,'POINTS SCORE'!$B$37:$AK$78,11,FALSE)</f>
        <v>31</v>
      </c>
      <c r="I102" s="96">
        <v>10</v>
      </c>
      <c r="J102" s="85" t="s">
        <v>1198</v>
      </c>
      <c r="K102" s="94">
        <v>0</v>
      </c>
      <c r="L102" s="94">
        <v>0</v>
      </c>
      <c r="M102" s="96">
        <v>10</v>
      </c>
      <c r="N102" s="85" t="s">
        <v>1054</v>
      </c>
      <c r="O102" s="94">
        <f>VLOOKUP(N92,'POINTS SCORE'!$B$8:$AK$37,11,FALSE)</f>
        <v>16</v>
      </c>
      <c r="P102" s="94">
        <f>VLOOKUP(N92,'POINTS SCORE'!$B$37:$AK$78,11,FALSE)</f>
        <v>31</v>
      </c>
      <c r="Q102" s="88">
        <v>10</v>
      </c>
      <c r="S102" s="85">
        <v>0</v>
      </c>
      <c r="T102" s="85">
        <v>0</v>
      </c>
      <c r="U102" s="88">
        <v>10</v>
      </c>
      <c r="W102" s="85" t="e">
        <f>VLOOKUP(V92,'POINTS SCORE'!$B$8:$AK$37,11,FALSE)</f>
        <v>#N/A</v>
      </c>
      <c r="X102" s="89"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t="s">
        <v>1092</v>
      </c>
      <c r="K103" s="85">
        <f>VLOOKUP(J92,'POINTS SCORE'!$B$8:$AK$37,12,FALSE)</f>
        <v>23</v>
      </c>
      <c r="L103" s="85">
        <f>VLOOKUP(J92,'POINTS SCORE'!$B$37:$AK$78,12,FALSE)</f>
        <v>30</v>
      </c>
      <c r="M103" s="96">
        <v>11</v>
      </c>
      <c r="N103" s="85"/>
      <c r="O103" s="85">
        <f>VLOOKUP(N92,'POINTS SCORE'!$B$8:$AK$37,12,FALSE)</f>
        <v>0</v>
      </c>
      <c r="P103" s="85">
        <f>VLOOKUP(N92,'POINTS SCORE'!$B$37:$AK$78,12,FALSE)</f>
        <v>0</v>
      </c>
      <c r="Q103" s="88">
        <v>11</v>
      </c>
      <c r="S103" s="85">
        <f>VLOOKUP(R92,'POINTS SCORE'!$B$8:$AK$37,12,FALSE)</f>
        <v>0</v>
      </c>
      <c r="T103" s="85">
        <f>VLOOKUP(R92,'POINTS SCORE'!$B$37:$AK$78,12,FALSE)</f>
        <v>0</v>
      </c>
      <c r="U103" s="88">
        <v>11</v>
      </c>
      <c r="W103" s="85" t="e">
        <f>VLOOKUP(V92,'POINTS SCORE'!$B$8:$AK$37,12,FALSE)</f>
        <v>#N/A</v>
      </c>
      <c r="X103" s="89" t="e">
        <f>VLOOKUP(V92,'POINTS SCORE'!$B$37:$AK$78,12,FALSE)</f>
        <v>#N/A</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t="s">
        <v>1031</v>
      </c>
      <c r="K104" s="94">
        <f>VLOOKUP(J92,'POINTS SCORE'!$B$8:$AK$37,13,FALSE)</f>
        <v>22</v>
      </c>
      <c r="L104" s="94">
        <f>VLOOKUP(J92,'POINTS SCORE'!$B$37:$AK$78,13,FALSE)</f>
        <v>29</v>
      </c>
      <c r="M104" s="96">
        <v>12</v>
      </c>
      <c r="N104" s="85"/>
      <c r="O104" s="85">
        <f>VLOOKUP(N92,'POINTS SCORE'!$B$8:$AK$37,13,FALSE)</f>
        <v>0</v>
      </c>
      <c r="P104" s="85">
        <f>VLOOKUP(N92,'POINTS SCORE'!$B$37:$AK$78,13,FALSE)</f>
        <v>0</v>
      </c>
      <c r="Q104" s="88">
        <v>12</v>
      </c>
      <c r="S104" s="85">
        <v>0</v>
      </c>
      <c r="T104" s="85">
        <v>0</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t="s">
        <v>1202</v>
      </c>
      <c r="K105" s="85">
        <f>VLOOKUP(J92,'POINTS SCORE'!$B$8:$AK$37,14,FALSE)</f>
        <v>21</v>
      </c>
      <c r="L105" s="89">
        <f>VLOOKUP(J92,'POINTS SCORE'!$B$37:$AK$78,14,FALSE)</f>
        <v>28</v>
      </c>
      <c r="M105" s="96">
        <v>13</v>
      </c>
      <c r="N105" s="85"/>
      <c r="O105" s="85">
        <f>VLOOKUP(N92,'POINTS SCORE'!$B$8:$AK$37,14,FALSE)</f>
        <v>0</v>
      </c>
      <c r="P105" s="85">
        <f>VLOOKUP(N92,'POINTS SCORE'!$B$37:$AK$78,14,FALSE)</f>
        <v>0</v>
      </c>
      <c r="Q105" s="88">
        <v>13</v>
      </c>
      <c r="S105" s="85">
        <v>0</v>
      </c>
      <c r="T105" s="85">
        <v>0</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t="s">
        <v>1054</v>
      </c>
      <c r="K106" s="85">
        <f>VLOOKUP(J92,'POINTS SCORE'!$B$8:$AK$37,15,FALSE)</f>
        <v>20</v>
      </c>
      <c r="L106" s="89">
        <f>VLOOKUP(J92,'POINTS SCORE'!$B$37:$AK$78,15,FALSE)</f>
        <v>27</v>
      </c>
      <c r="M106" s="96">
        <v>14</v>
      </c>
      <c r="N106" s="85"/>
      <c r="O106" s="85">
        <f>VLOOKUP(N92,'POINTS SCORE'!$B$8:$AK$37,15,FALSE)</f>
        <v>0</v>
      </c>
      <c r="P106" s="85">
        <f>VLOOKUP(N92,'POINTS SCORE'!$B$37:$AK$78,15,FALSE)</f>
        <v>0</v>
      </c>
      <c r="Q106" s="88">
        <v>14</v>
      </c>
      <c r="S106" s="85">
        <v>0</v>
      </c>
      <c r="T106" s="85">
        <v>0</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t="s">
        <v>1093</v>
      </c>
      <c r="K107" s="94">
        <f>VLOOKUP(J92,'POINTS SCORE'!$B$8:$AK$37,16,FALSE)</f>
        <v>19</v>
      </c>
      <c r="L107" s="94">
        <f>VLOOKUP(J92,'POINTS SCORE'!$B$37:$AK$78,16,FALSE)</f>
        <v>26</v>
      </c>
      <c r="M107" s="96">
        <v>15</v>
      </c>
      <c r="N107" s="85"/>
      <c r="O107" s="85">
        <f>VLOOKUP(N92,'POINTS SCORE'!$B$8:$AK$37,16,FALSE)</f>
        <v>0</v>
      </c>
      <c r="P107" s="85">
        <f>VLOOKUP(N92,'POINTS SCORE'!$B$37:$AK$78,16,FALSE)</f>
        <v>0</v>
      </c>
      <c r="Q107" s="88">
        <v>15</v>
      </c>
      <c r="S107" s="85">
        <f>VLOOKUP(R92,'POINTS SCORE'!$B$8:$AK$37,16,FALSE)</f>
        <v>0</v>
      </c>
      <c r="T107" s="85">
        <f>VLOOKUP(R92,'POINTS SCORE'!$B$37:$AK$78,16,FALSE)</f>
        <v>0</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t="s">
        <v>1036</v>
      </c>
      <c r="K108" s="94">
        <f>VLOOKUP(J92,'POINTS SCORE'!$B$8:$AK$37,17,FALSE)</f>
        <v>18</v>
      </c>
      <c r="L108" s="94">
        <f>VLOOKUP(J92,'POINTS SCORE'!$B$37:$AK$78,17,FALSE)</f>
        <v>25</v>
      </c>
      <c r="M108" s="96">
        <v>16</v>
      </c>
      <c r="N108" s="85"/>
      <c r="O108" s="85">
        <f>VLOOKUP(N92,'POINTS SCORE'!$B$8:$AK$37,17,FALSE)</f>
        <v>0</v>
      </c>
      <c r="P108" s="85">
        <f>VLOOKUP(N92,'POINTS SCORE'!$B$37:$AK$78,17,FALSE)</f>
        <v>0</v>
      </c>
      <c r="Q108" s="88">
        <v>16</v>
      </c>
      <c r="S108" s="85">
        <f>VLOOKUP(R92,'POINTS SCORE'!$B$8:$AK$37,17,FALSE)</f>
        <v>0</v>
      </c>
      <c r="T108" s="85">
        <f>VLOOKUP(R92,'POINTS SCORE'!$B$37:$AK$78,17,FALSE)</f>
        <v>0</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17</v>
      </c>
      <c r="L109" s="94">
        <f>VLOOKUP(J92,'POINTS SCORE'!$B$37:$AK$78,18,FALSE)</f>
        <v>24</v>
      </c>
      <c r="M109" s="96">
        <v>17</v>
      </c>
      <c r="N109" s="85"/>
      <c r="O109" s="85">
        <f>VLOOKUP(N92,'POINTS SCORE'!$B$8:$AK$37,18,FALSE)</f>
        <v>0</v>
      </c>
      <c r="P109" s="85">
        <f>VLOOKUP(N92,'POINTS SCORE'!$B$37:$AK$78,18,FALSE)</f>
        <v>0</v>
      </c>
      <c r="Q109" s="88">
        <v>17</v>
      </c>
      <c r="S109" s="85">
        <v>0</v>
      </c>
      <c r="T109" s="85">
        <v>0</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16</v>
      </c>
      <c r="L110" s="94">
        <f>VLOOKUP(J92,'POINTS SCORE'!$B$37:$AK$78,19,FALSE)</f>
        <v>23</v>
      </c>
      <c r="M110" s="96">
        <v>18</v>
      </c>
      <c r="N110" s="85"/>
      <c r="O110" s="85">
        <f>VLOOKUP(N92,'POINTS SCORE'!$B$8:$AK$37,19,FALSE)</f>
        <v>0</v>
      </c>
      <c r="P110" s="85">
        <f>VLOOKUP(N92,'POINTS SCORE'!$B$37:$AK$78,19,FALSE)</f>
        <v>0</v>
      </c>
      <c r="Q110" s="88">
        <v>18</v>
      </c>
      <c r="S110" s="85">
        <f>VLOOKUP(R92,'POINTS SCORE'!$B$8:$AK$37,19,FALSE)</f>
        <v>0</v>
      </c>
      <c r="T110" s="85">
        <f>VLOOKUP(R92,'POINTS SCORE'!$B$37:$AK$78,19,FALSE)</f>
        <v>0</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16</v>
      </c>
      <c r="L111" s="94">
        <f>VLOOKUP(J92,'POINTS SCORE'!$B$37:$AK$78,20,FALSE)</f>
        <v>22</v>
      </c>
      <c r="M111" s="96">
        <v>19</v>
      </c>
      <c r="N111" s="85"/>
      <c r="O111" s="85">
        <f>VLOOKUP(N92,'POINTS SCORE'!$B$8:$AK$37,20,FALSE)</f>
        <v>0</v>
      </c>
      <c r="P111" s="85">
        <f>VLOOKUP(N92,'POINTS SCORE'!$B$37:$AK$78,20,FALSE)</f>
        <v>0</v>
      </c>
      <c r="Q111" s="88">
        <v>19</v>
      </c>
      <c r="S111" s="85">
        <f>VLOOKUP(R92,'POINTS SCORE'!$B$8:$AK$37,20,FALSE)</f>
        <v>0</v>
      </c>
      <c r="T111" s="85">
        <f>VLOOKUP(R92,'POINTS SCORE'!$B$37:$AK$78,20,FALSE)</f>
        <v>0</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f>VLOOKUP(R92,'POINTS SCORE'!$B$8:$AK$37,21,FALSE)</f>
        <v>0</v>
      </c>
      <c r="T112" s="85">
        <f>VLOOKUP(R92,'POINTS SCORE'!$B$37:$AK$78,21,FALSE)</f>
        <v>0</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v>0</v>
      </c>
      <c r="L113" s="94">
        <v>0</v>
      </c>
      <c r="M113" s="96">
        <v>21</v>
      </c>
      <c r="N113" s="85"/>
      <c r="O113" s="85">
        <f>VLOOKUP(N92,'POINTS SCORE'!$B$8:$AK$37,22,FALSE)</f>
        <v>0</v>
      </c>
      <c r="P113" s="85">
        <f>VLOOKUP(N92,'POINTS SCORE'!$B$37:$AK$78,22,FALSE)</f>
        <v>0</v>
      </c>
      <c r="Q113" s="88">
        <v>21</v>
      </c>
      <c r="S113" s="85">
        <f>VLOOKUP(R92,'POINTS SCORE'!$B$8:$AK$37,22,FALSE)</f>
        <v>0</v>
      </c>
      <c r="T113" s="85">
        <f>VLOOKUP(R92,'POINTS SCORE'!$B$37:$AK$78,22,FALSE)</f>
        <v>0</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f>VLOOKUP(R92,'POINTS SCORE'!$B$8:$AK$37,23,FALSE)</f>
        <v>0</v>
      </c>
      <c r="T114" s="85">
        <f>VLOOKUP(R92,'POINTS SCORE'!$B$37:$AK$78,23,FALSE)</f>
        <v>0</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f>VLOOKUP(R92,'POINTS SCORE'!$B$8:$AK$37,24,FALSE)</f>
        <v>0</v>
      </c>
      <c r="T115" s="85">
        <f>VLOOKUP(R92,'POINTS SCORE'!$B$37:$AK$78,24,FALSE)</f>
        <v>0</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f>VLOOKUP(R92,'POINTS SCORE'!$B$8:$AK$37,25,FALSE)</f>
        <v>0</v>
      </c>
      <c r="T116" s="85">
        <f>VLOOKUP(R92,'POINTS SCORE'!$B$37:$AK$78,25,FALSE)</f>
        <v>0</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f>VLOOKUP(R92,'POINTS SCORE'!$B$8:$AK$37,26,FALSE)</f>
        <v>0</v>
      </c>
      <c r="T117" s="85">
        <f>VLOOKUP(R92,'POINTS SCORE'!$B$37:$AK$78,26,FALSE)</f>
        <v>0</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f>VLOOKUP(R92,'POINTS SCORE'!$B$8:$AK$37,27,FALSE)</f>
        <v>0</v>
      </c>
      <c r="T118" s="85">
        <f>VLOOKUP(R92,'POINTS SCORE'!$B$37:$AK$78,27,FALSE)</f>
        <v>0</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f>VLOOKUP(R92,'POINTS SCORE'!$B$8:$AK$37,28,FALSE)</f>
        <v>0</v>
      </c>
      <c r="T119" s="85">
        <f>VLOOKUP(R92,'POINTS SCORE'!$B$37:$AK$78,28,FALSE)</f>
        <v>0</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f>VLOOKUP(R92,'POINTS SCORE'!$B$8:$AK$37,29,FALSE)</f>
        <v>0</v>
      </c>
      <c r="T120" s="85">
        <f>VLOOKUP(R92,'POINTS SCORE'!$B$37:$AK$78,29,FALSE)</f>
        <v>0</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f>VLOOKUP(R92,'POINTS SCORE'!$B$8:$AK$37,30,FALSE)</f>
        <v>0</v>
      </c>
      <c r="T121" s="85">
        <f>VLOOKUP(R92,'POINTS SCORE'!$B$37:$AK$78,30,FALSE)</f>
        <v>0</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f>VLOOKUP(R92,'POINTS SCORE'!$B$8:$AK$37,31,FALSE)</f>
        <v>0</v>
      </c>
      <c r="T122" s="85">
        <f>VLOOKUP(R92,'POINTS SCORE'!$B$37:$AK$78,31,FALSE)</f>
        <v>0</v>
      </c>
      <c r="U122" s="88">
        <v>30</v>
      </c>
      <c r="W122" s="85" t="e">
        <f>VLOOKUP(V92,'POINTS SCORE'!$B$8:$AK$37,31,FALSE)</f>
        <v>#N/A</v>
      </c>
      <c r="X122" s="89" t="e">
        <f>VLOOKUP(V92,'POINTS SCORE'!$B$37:$AK$78,31,FALSE)</f>
        <v>#N/A</v>
      </c>
    </row>
    <row r="123" spans="1:24">
      <c r="A123" s="88" t="s">
        <v>62</v>
      </c>
      <c r="B123" s="99"/>
      <c r="C123" s="85">
        <f>VLOOKUP(B92,'POINTS SCORE'!$B$8:$AK$37,34,FALSE)</f>
        <v>14</v>
      </c>
      <c r="D123" s="85">
        <f>VLOOKUP(B92,'POINTS SCORE'!$B$37:$AK$78,34,FALSE)</f>
        <v>14</v>
      </c>
      <c r="E123" s="96" t="s">
        <v>62</v>
      </c>
      <c r="F123" s="85"/>
      <c r="G123" s="85">
        <f>VLOOKUP(F92,'POINTS SCORE'!$B$8:$AK$37,34,FALSE)</f>
        <v>14</v>
      </c>
      <c r="H123" s="85">
        <f>VLOOKUP(F92,'POINTS SCORE'!$B$37:$AK$78,34,FALSE)</f>
        <v>14</v>
      </c>
      <c r="I123" s="96" t="s">
        <v>62</v>
      </c>
      <c r="J123" s="85" t="s">
        <v>1037</v>
      </c>
      <c r="K123" s="94">
        <f>VLOOKUP(J92,'POINTS SCORE'!$B$8:$AK$37,34,FALSE)</f>
        <v>14</v>
      </c>
      <c r="L123" s="94">
        <f>VLOOKUP(J92,'POINTS SCORE'!$B$37:$AK$78,34,FALSE)</f>
        <v>14</v>
      </c>
      <c r="M123" s="96" t="s">
        <v>62</v>
      </c>
      <c r="N123" s="85"/>
      <c r="O123" s="94">
        <f>VLOOKUP(N92,'POINTS SCORE'!$B$8:$AK$37,34,FALSE)</f>
        <v>14</v>
      </c>
      <c r="P123" s="94">
        <f>VLOOKUP(N92,'POINTS SCORE'!$B$37:$AK$78,34,FALSE)</f>
        <v>14</v>
      </c>
      <c r="Q123" s="88" t="s">
        <v>62</v>
      </c>
      <c r="R123" s="85" t="s">
        <v>1091</v>
      </c>
      <c r="S123" s="94">
        <f>VLOOKUP(R92,'POINTS SCORE'!$B$8:$AK$37,34,FALSE)</f>
        <v>14</v>
      </c>
      <c r="T123" s="94">
        <f>VLOOKUP(R92,'POINTS SCORE'!$B$37:$AK$78,34,FALSE)</f>
        <v>14</v>
      </c>
      <c r="U123" s="88" t="s">
        <v>62</v>
      </c>
      <c r="W123" s="94"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1203</v>
      </c>
      <c r="K124" s="94">
        <f>VLOOKUP(J92,'POINTS SCORE'!$B$8:$AK$37,34,FALSE)</f>
        <v>14</v>
      </c>
      <c r="L124" s="94">
        <f>VLOOKUP(J92,'POINTS SCORE'!$B$37:$AK$78,34,FALSE)</f>
        <v>14</v>
      </c>
      <c r="M124" s="96" t="s">
        <v>62</v>
      </c>
      <c r="N124" s="85"/>
      <c r="O124" s="94">
        <f>VLOOKUP(N92,'POINTS SCORE'!$B$8:$AK$37,34,FALSE)</f>
        <v>14</v>
      </c>
      <c r="P124" s="94">
        <f>VLOOKUP(N92,'POINTS SCORE'!$B$37:$AK$78,34,FALSE)</f>
        <v>14</v>
      </c>
      <c r="Q124" s="88" t="s">
        <v>62</v>
      </c>
      <c r="S124" s="94">
        <v>0</v>
      </c>
      <c r="T124" s="94">
        <v>0</v>
      </c>
      <c r="U124" s="88" t="s">
        <v>62</v>
      </c>
      <c r="W124" s="94"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1204</v>
      </c>
      <c r="K125" s="94">
        <f>VLOOKUP(J92,'POINTS SCORE'!$B$8:$AK$37,34,FALSE)</f>
        <v>14</v>
      </c>
      <c r="L125" s="94">
        <f>VLOOKUP(J92,'POINTS SCORE'!$B$37:$AK$78,34,FALSE)</f>
        <v>14</v>
      </c>
      <c r="M125" s="96" t="s">
        <v>62</v>
      </c>
      <c r="N125" s="85"/>
      <c r="O125" s="94">
        <f>VLOOKUP(N92,'POINTS SCORE'!$B$8:$AK$37,34,FALSE)</f>
        <v>14</v>
      </c>
      <c r="P125" s="94">
        <f>VLOOKUP(N92,'POINTS SCORE'!$B$37:$AK$78,34,FALSE)</f>
        <v>14</v>
      </c>
      <c r="Q125" s="88" t="s">
        <v>62</v>
      </c>
      <c r="S125" s="94">
        <v>0</v>
      </c>
      <c r="T125" s="94">
        <v>0</v>
      </c>
      <c r="U125" s="88" t="s">
        <v>62</v>
      </c>
      <c r="W125" s="94"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94">
        <f>VLOOKUP(J92,'POINTS SCORE'!$B$8:$AK$37,34,FALSE)</f>
        <v>14</v>
      </c>
      <c r="L126" s="94">
        <f>VLOOKUP(J92,'POINTS SCORE'!$B$37:$AK$78,34,FALSE)</f>
        <v>14</v>
      </c>
      <c r="M126" s="96" t="s">
        <v>62</v>
      </c>
      <c r="N126" s="85"/>
      <c r="O126" s="94">
        <f>VLOOKUP(N92,'POINTS SCORE'!$B$8:$AK$37,34,FALSE)</f>
        <v>14</v>
      </c>
      <c r="P126" s="94">
        <f>VLOOKUP(N92,'POINTS SCORE'!$B$37:$AK$78,34,FALSE)</f>
        <v>14</v>
      </c>
      <c r="Q126" s="88" t="s">
        <v>62</v>
      </c>
      <c r="S126" s="94">
        <f>VLOOKUP(R92,'POINTS SCORE'!$B$8:$AK$37,34,FALSE)</f>
        <v>14</v>
      </c>
      <c r="T126" s="94">
        <f>VLOOKUP(R92,'POINTS SCORE'!$B$37:$AK$78,34,FALSE)</f>
        <v>14</v>
      </c>
      <c r="U126" s="88" t="s">
        <v>62</v>
      </c>
      <c r="W126" s="94"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94">
        <f>VLOOKUP(J92,'POINTS SCORE'!$B$8:$AK$37,34,FALSE)</f>
        <v>14</v>
      </c>
      <c r="L127" s="94">
        <f>VLOOKUP(J92,'POINTS SCORE'!$B$37:$AK$78,34,FALSE)</f>
        <v>14</v>
      </c>
      <c r="M127" s="96" t="s">
        <v>62</v>
      </c>
      <c r="N127" s="85"/>
      <c r="O127" s="94">
        <f>VLOOKUP(N92,'POINTS SCORE'!$B$8:$AK$37,34,FALSE)</f>
        <v>14</v>
      </c>
      <c r="P127" s="94">
        <f>VLOOKUP(N92,'POINTS SCORE'!$B$37:$AK$78,34,FALSE)</f>
        <v>14</v>
      </c>
      <c r="Q127" s="88" t="s">
        <v>62</v>
      </c>
      <c r="S127" s="94">
        <f>VLOOKUP(R92,'POINTS SCORE'!$B$8:$AK$37,34,FALSE)</f>
        <v>14</v>
      </c>
      <c r="T127" s="94">
        <f>VLOOKUP(R92,'POINTS SCORE'!$B$37:$AK$78,34,FALSE)</f>
        <v>14</v>
      </c>
      <c r="U127" s="88" t="s">
        <v>62</v>
      </c>
      <c r="W127" s="94"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94">
        <f>VLOOKUP(J92,'POINTS SCORE'!$B$8:$AK$37,34,FALSE)</f>
        <v>14</v>
      </c>
      <c r="L128" s="94">
        <f>VLOOKUP(J92,'POINTS SCORE'!$B$37:$AK$78,34,FALSE)</f>
        <v>14</v>
      </c>
      <c r="M128" s="96" t="s">
        <v>62</v>
      </c>
      <c r="N128" s="85"/>
      <c r="O128" s="94">
        <f>VLOOKUP(N92,'POINTS SCORE'!$B$8:$AK$37,34,FALSE)</f>
        <v>14</v>
      </c>
      <c r="P128" s="94">
        <f>VLOOKUP(N92,'POINTS SCORE'!$B$37:$AK$78,34,FALSE)</f>
        <v>14</v>
      </c>
      <c r="Q128" s="88" t="s">
        <v>62</v>
      </c>
      <c r="S128" s="94">
        <f>VLOOKUP(R92,'POINTS SCORE'!$B$8:$AK$37,34,FALSE)</f>
        <v>14</v>
      </c>
      <c r="T128" s="94">
        <f>VLOOKUP(R92,'POINTS SCORE'!$B$37:$AK$78,34,FALSE)</f>
        <v>14</v>
      </c>
      <c r="U128" s="88" t="s">
        <v>62</v>
      </c>
      <c r="W128" s="94"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63</v>
      </c>
      <c r="J129" s="85"/>
      <c r="K129" s="94">
        <f>VLOOKUP(J92,'POINTS SCORE'!$B$8:$AK$37,34,FALSE)</f>
        <v>14</v>
      </c>
      <c r="L129" s="94">
        <f>VLOOKUP(J92,'POINTS SCORE'!$B$37:$AK$78,34,FALSE)</f>
        <v>14</v>
      </c>
      <c r="M129" s="96" t="s">
        <v>63</v>
      </c>
      <c r="N129" s="85"/>
      <c r="O129" s="94">
        <f>VLOOKUP(N92,'POINTS SCORE'!$B$8:$AK$37,34,FALSE)</f>
        <v>14</v>
      </c>
      <c r="P129" s="94">
        <f>VLOOKUP(N92,'POINTS SCORE'!$B$37:$AK$78,34,FALSE)</f>
        <v>14</v>
      </c>
      <c r="Q129" s="88" t="s">
        <v>63</v>
      </c>
      <c r="S129" s="94">
        <f>VLOOKUP(R92,'POINTS SCORE'!$B$8:$AK$37,34,FALSE)</f>
        <v>14</v>
      </c>
      <c r="T129" s="94">
        <f>VLOOKUP(R92,'POINTS SCORE'!$B$37:$AK$78,34,FALSE)</f>
        <v>14</v>
      </c>
      <c r="U129" s="88" t="s">
        <v>63</v>
      </c>
      <c r="W129" s="94"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94">
        <f>VLOOKUP(J92,'POINTS SCORE'!$B$8:$AK$37,34,FALSE)</f>
        <v>14</v>
      </c>
      <c r="L130" s="94">
        <f>VLOOKUP(J92,'POINTS SCORE'!$B$37:$AK$78,34,FALSE)</f>
        <v>14</v>
      </c>
      <c r="M130" s="96" t="s">
        <v>63</v>
      </c>
      <c r="N130" s="85"/>
      <c r="O130" s="94">
        <f>VLOOKUP(N92,'POINTS SCORE'!$B$8:$AK$37,34,FALSE)</f>
        <v>14</v>
      </c>
      <c r="P130" s="94">
        <f>VLOOKUP(N92,'POINTS SCORE'!$B$37:$AK$78,34,FALSE)</f>
        <v>14</v>
      </c>
      <c r="Q130" s="88" t="s">
        <v>63</v>
      </c>
      <c r="S130" s="94">
        <f>VLOOKUP(R92,'POINTS SCORE'!$B$8:$AK$37,34,FALSE)</f>
        <v>14</v>
      </c>
      <c r="T130" s="94">
        <f>VLOOKUP(R92,'POINTS SCORE'!$B$37:$AK$78,34,FALSE)</f>
        <v>14</v>
      </c>
      <c r="U130" s="88" t="s">
        <v>63</v>
      </c>
      <c r="W130" s="94"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94">
        <f>VLOOKUP(J92,'POINTS SCORE'!$B$8:$AK$37,34,FALSE)</f>
        <v>14</v>
      </c>
      <c r="L131" s="94">
        <f>VLOOKUP(J92,'POINTS SCORE'!$B$37:$AK$78,34,FALSE)</f>
        <v>14</v>
      </c>
      <c r="M131" s="96" t="s">
        <v>63</v>
      </c>
      <c r="N131" s="85"/>
      <c r="O131" s="94">
        <f>VLOOKUP(N92,'POINTS SCORE'!$B$8:$AK$37,34,FALSE)</f>
        <v>14</v>
      </c>
      <c r="P131" s="94">
        <f>VLOOKUP(N92,'POINTS SCORE'!$B$37:$AK$78,34,FALSE)</f>
        <v>14</v>
      </c>
      <c r="Q131" s="88" t="s">
        <v>63</v>
      </c>
      <c r="S131" s="94">
        <f>VLOOKUP(R92,'POINTS SCORE'!$B$8:$AK$37,34,FALSE)</f>
        <v>14</v>
      </c>
      <c r="T131" s="94">
        <f>VLOOKUP(R92,'POINTS SCORE'!$B$37:$AK$78,34,FALSE)</f>
        <v>14</v>
      </c>
      <c r="U131" s="88" t="s">
        <v>63</v>
      </c>
      <c r="W131" s="94"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94">
        <f>VLOOKUP(J92,'POINTS SCORE'!$B$8:$AK$37,36,FALSE)</f>
        <v>0</v>
      </c>
      <c r="L132" s="94">
        <f>VLOOKUP(J92,'POINTS SCORE'!$B$37:$AK$78,36,FALSE)</f>
        <v>0</v>
      </c>
      <c r="M132" s="96" t="s">
        <v>64</v>
      </c>
      <c r="N132" s="85"/>
      <c r="O132" s="94">
        <f>VLOOKUP(N92,'POINTS SCORE'!$B$8:$AK$37,36,FALSE)</f>
        <v>0</v>
      </c>
      <c r="P132" s="94">
        <f>VLOOKUP(N92,'POINTS SCORE'!$B$37:$AK$78,36,FALSE)</f>
        <v>0</v>
      </c>
      <c r="Q132" s="88" t="s">
        <v>64</v>
      </c>
      <c r="S132" s="94">
        <f>VLOOKUP(R92,'POINTS SCORE'!$B$8:$AK$37,36,FALSE)</f>
        <v>0</v>
      </c>
      <c r="T132" s="94">
        <f>VLOOKUP(R92,'POINTS SCORE'!$B$37:$AK$78,36,FALSE)</f>
        <v>0</v>
      </c>
      <c r="U132" s="88" t="s">
        <v>64</v>
      </c>
      <c r="W132" s="94"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94">
        <f>VLOOKUP(J92,'POINTS SCORE'!$B$8:$AK$37,36,FALSE)</f>
        <v>0</v>
      </c>
      <c r="L133" s="94">
        <f>VLOOKUP(J92,'POINTS SCORE'!$B$37:$AK$78,36,FALSE)</f>
        <v>0</v>
      </c>
      <c r="M133" s="96" t="s">
        <v>64</v>
      </c>
      <c r="N133" s="85"/>
      <c r="O133" s="94">
        <f>VLOOKUP(N92,'POINTS SCORE'!$B$8:$AK$37,36,FALSE)</f>
        <v>0</v>
      </c>
      <c r="P133" s="94">
        <f>VLOOKUP(N92,'POINTS SCORE'!$B$37:$AK$78,36,FALSE)</f>
        <v>0</v>
      </c>
      <c r="Q133" s="88" t="s">
        <v>64</v>
      </c>
      <c r="S133" s="94">
        <f>VLOOKUP(R92,'POINTS SCORE'!$B$8:$AK$37,36,FALSE)</f>
        <v>0</v>
      </c>
      <c r="T133" s="94">
        <f>VLOOKUP(R92,'POINTS SCORE'!$B$37:$AK$78,36,FALSE)</f>
        <v>0</v>
      </c>
      <c r="U133" s="88" t="s">
        <v>64</v>
      </c>
      <c r="W133" s="94"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94">
        <f>VLOOKUP(J92,'POINTS SCORE'!$B$8:$AK$37,36,FALSE)</f>
        <v>0</v>
      </c>
      <c r="L134" s="94">
        <f>VLOOKUP(J92,'POINTS SCORE'!$B$37:$AK$78,36,FALSE)</f>
        <v>0</v>
      </c>
      <c r="M134" s="96" t="s">
        <v>64</v>
      </c>
      <c r="N134" s="85"/>
      <c r="O134" s="94">
        <f>VLOOKUP(N92,'POINTS SCORE'!$B$8:$AK$37,36,FALSE)</f>
        <v>0</v>
      </c>
      <c r="P134" s="94">
        <f>VLOOKUP(N92,'POINTS SCORE'!$B$37:$AK$78,36,FALSE)</f>
        <v>0</v>
      </c>
      <c r="Q134" s="88" t="s">
        <v>64</v>
      </c>
      <c r="S134" s="94">
        <f>VLOOKUP(R92,'POINTS SCORE'!$B$8:$AK$37,36,FALSE)</f>
        <v>0</v>
      </c>
      <c r="T134" s="94">
        <f>VLOOKUP(R92,'POINTS SCORE'!$B$37:$AK$78,36,FALSE)</f>
        <v>0</v>
      </c>
      <c r="U134" s="88" t="s">
        <v>64</v>
      </c>
      <c r="W134" s="94"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B00-000000000000}">
    <sortState xmlns:xlrd2="http://schemas.microsoft.com/office/spreadsheetml/2017/richdata2" ref="A6:J25">
      <sortCondition descending="1" ref="D5:D84"/>
    </sortState>
  </autoFilter>
  <sortState xmlns:xlrd2="http://schemas.microsoft.com/office/spreadsheetml/2017/richdata2" ref="A6:AN16">
    <sortCondition descending="1" ref="D6:D16"/>
    <sortCondition descending="1" ref="C6:C16"/>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2.140625" style="85" customWidth="1"/>
    <col min="3" max="3" width="22.140625" style="85" bestFit="1" customWidth="1"/>
    <col min="4" max="4" width="24.85546875" style="94" bestFit="1" customWidth="1"/>
    <col min="5" max="5" width="14.5703125" style="94" customWidth="1"/>
    <col min="6" max="6" width="18.5703125" style="94" bestFit="1" customWidth="1"/>
    <col min="7" max="7" width="14.5703125" style="94" customWidth="1"/>
    <col min="8" max="8" width="18.85546875" style="94" bestFit="1" customWidth="1"/>
    <col min="9" max="11" width="14.5703125" style="94" customWidth="1"/>
    <col min="12" max="12" width="18.85546875" style="94" customWidth="1"/>
    <col min="13" max="13" width="19.85546875" style="94" customWidth="1"/>
    <col min="14" max="14" width="17.42578125" style="94" customWidth="1"/>
    <col min="15" max="15" width="15.140625" style="85" customWidth="1"/>
    <col min="16" max="16" width="18.85546875" style="85" bestFit="1" customWidth="1"/>
    <col min="17" max="17" width="12.5703125" style="85" customWidth="1"/>
    <col min="18" max="18" width="21.42578125" style="85" bestFit="1" customWidth="1"/>
    <col min="19" max="19" width="12.5703125" style="85" customWidth="1"/>
    <col min="20" max="20" width="18.85546875" style="85" bestFit="1" customWidth="1"/>
    <col min="21" max="21" width="12.5703125" style="85" customWidth="1"/>
    <col min="22" max="22" width="17.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7" t="s">
        <v>58</v>
      </c>
      <c r="C2" s="207"/>
      <c r="D2" s="97"/>
      <c r="E2" s="215"/>
      <c r="F2" s="215"/>
      <c r="G2" s="97"/>
      <c r="H2" s="97"/>
      <c r="I2" s="97"/>
      <c r="J2" s="97"/>
      <c r="K2" s="97"/>
      <c r="L2" s="97"/>
      <c r="M2" s="97"/>
      <c r="N2" s="97"/>
    </row>
    <row r="3" spans="1:14" ht="15" customHeight="1">
      <c r="K3" s="97"/>
    </row>
    <row r="4" spans="1:14" ht="15" customHeight="1">
      <c r="A4" s="8"/>
      <c r="B4" s="122"/>
      <c r="C4" s="122"/>
      <c r="K4" s="97"/>
    </row>
    <row r="5" spans="1:14" s="90" customFormat="1" ht="15" customHeight="1">
      <c r="A5" s="93" t="s">
        <v>9</v>
      </c>
      <c r="B5" s="66" t="s">
        <v>8</v>
      </c>
      <c r="C5" s="66" t="s">
        <v>5</v>
      </c>
      <c r="D5" s="93" t="s">
        <v>10</v>
      </c>
      <c r="E5" s="135" t="s">
        <v>65</v>
      </c>
      <c r="F5" s="136" t="s">
        <v>66</v>
      </c>
      <c r="G5" s="149" t="s">
        <v>45</v>
      </c>
      <c r="H5" s="142" t="s">
        <v>67</v>
      </c>
      <c r="I5" s="150" t="s">
        <v>68</v>
      </c>
      <c r="J5" s="179" t="s">
        <v>185</v>
      </c>
      <c r="K5" s="97"/>
    </row>
    <row r="6" spans="1:14" ht="15" customHeight="1">
      <c r="A6" s="54"/>
      <c r="B6" s="82"/>
      <c r="C6" s="117">
        <f t="shared" ref="C6:C69" si="0">SUM(E6:K6)</f>
        <v>0</v>
      </c>
      <c r="D6" s="140">
        <f>SUM(E6:J6)-MIN(E6:H6)</f>
        <v>0</v>
      </c>
      <c r="E6" s="104">
        <f t="shared" ref="E6:E69" si="1">IFERROR(VLOOKUP(B6,$B$93:$C$134,2,FALSE),0)</f>
        <v>0</v>
      </c>
      <c r="F6" s="104">
        <f t="shared" ref="F6:F69" si="2">IFERROR(VLOOKUP(B6,$F$93:$G$134,2,FALSE),0)</f>
        <v>0</v>
      </c>
      <c r="G6" s="104">
        <f t="shared" ref="G6:G69" si="3">IFERROR(VLOOKUP(B6,$J$93:$K$134,2,FALSE),0)</f>
        <v>0</v>
      </c>
      <c r="H6" s="104">
        <f t="shared" ref="H6:H69" si="4">IFERROR(VLOOKUP(B6,$N$93:$O$134,2,FALSE),0)</f>
        <v>0</v>
      </c>
      <c r="I6" s="104">
        <f t="shared" ref="I6:I69" si="5">IFERROR(VLOOKUP(B6,$R$93:$S$134,2,FALSE),0)</f>
        <v>0</v>
      </c>
      <c r="J6" s="180">
        <f t="shared" ref="J6:J69" si="6">IFERROR(VLOOKUP(B6,$V$93:$W$134,2,FALSE),0)</f>
        <v>0</v>
      </c>
      <c r="K6" s="97"/>
      <c r="L6" s="85"/>
      <c r="M6" s="85"/>
      <c r="N6" s="85"/>
    </row>
    <row r="7" spans="1:14" ht="15" customHeight="1">
      <c r="A7" s="54"/>
      <c r="B7" s="82"/>
      <c r="C7" s="117">
        <f t="shared" si="0"/>
        <v>0</v>
      </c>
      <c r="D7" s="140">
        <f t="shared" ref="D7:D70" si="7">SUM(E7:J7)-MIN(E7:H7)</f>
        <v>0</v>
      </c>
      <c r="E7" s="104">
        <f t="shared" si="1"/>
        <v>0</v>
      </c>
      <c r="F7" s="104">
        <f t="shared" si="2"/>
        <v>0</v>
      </c>
      <c r="G7" s="104">
        <f t="shared" si="3"/>
        <v>0</v>
      </c>
      <c r="H7" s="104">
        <f t="shared" si="4"/>
        <v>0</v>
      </c>
      <c r="I7" s="104">
        <f t="shared" si="5"/>
        <v>0</v>
      </c>
      <c r="J7" s="180">
        <f t="shared" si="6"/>
        <v>0</v>
      </c>
      <c r="K7" s="97"/>
      <c r="L7" s="85"/>
      <c r="M7" s="85"/>
      <c r="N7" s="85"/>
    </row>
    <row r="8" spans="1:14" ht="15" customHeight="1">
      <c r="A8" s="54"/>
      <c r="B8" s="82"/>
      <c r="C8" s="117">
        <f t="shared" si="0"/>
        <v>0</v>
      </c>
      <c r="D8" s="140">
        <f t="shared" si="7"/>
        <v>0</v>
      </c>
      <c r="E8" s="104">
        <f t="shared" si="1"/>
        <v>0</v>
      </c>
      <c r="F8" s="104">
        <f t="shared" si="2"/>
        <v>0</v>
      </c>
      <c r="G8" s="104">
        <f t="shared" si="3"/>
        <v>0</v>
      </c>
      <c r="H8" s="104">
        <f t="shared" si="4"/>
        <v>0</v>
      </c>
      <c r="I8" s="104">
        <f t="shared" si="5"/>
        <v>0</v>
      </c>
      <c r="J8" s="180">
        <f t="shared" si="6"/>
        <v>0</v>
      </c>
      <c r="K8" s="97"/>
      <c r="L8" s="85"/>
      <c r="M8" s="85"/>
      <c r="N8" s="85"/>
    </row>
    <row r="9" spans="1:14" ht="15" customHeight="1">
      <c r="A9" s="54"/>
      <c r="B9" s="82"/>
      <c r="C9" s="117">
        <f t="shared" si="0"/>
        <v>0</v>
      </c>
      <c r="D9" s="140">
        <f t="shared" si="7"/>
        <v>0</v>
      </c>
      <c r="E9" s="104">
        <f t="shared" si="1"/>
        <v>0</v>
      </c>
      <c r="F9" s="104">
        <f t="shared" si="2"/>
        <v>0</v>
      </c>
      <c r="G9" s="104">
        <f t="shared" si="3"/>
        <v>0</v>
      </c>
      <c r="H9" s="104">
        <f t="shared" si="4"/>
        <v>0</v>
      </c>
      <c r="I9" s="104">
        <f t="shared" si="5"/>
        <v>0</v>
      </c>
      <c r="J9" s="180">
        <f t="shared" si="6"/>
        <v>0</v>
      </c>
      <c r="K9" s="97"/>
      <c r="L9" s="85"/>
      <c r="M9" s="85"/>
      <c r="N9" s="85"/>
    </row>
    <row r="10" spans="1:14" ht="15" customHeight="1">
      <c r="A10" s="54"/>
      <c r="B10" s="82"/>
      <c r="C10" s="117">
        <f t="shared" si="0"/>
        <v>0</v>
      </c>
      <c r="D10" s="140">
        <f t="shared" si="7"/>
        <v>0</v>
      </c>
      <c r="E10" s="104">
        <f t="shared" si="1"/>
        <v>0</v>
      </c>
      <c r="F10" s="104">
        <f t="shared" si="2"/>
        <v>0</v>
      </c>
      <c r="G10" s="104">
        <f t="shared" si="3"/>
        <v>0</v>
      </c>
      <c r="H10" s="104">
        <f t="shared" si="4"/>
        <v>0</v>
      </c>
      <c r="I10" s="104">
        <f t="shared" si="5"/>
        <v>0</v>
      </c>
      <c r="J10" s="180">
        <f t="shared" si="6"/>
        <v>0</v>
      </c>
      <c r="K10" s="97"/>
      <c r="L10" s="85"/>
      <c r="M10" s="85"/>
      <c r="N10" s="85"/>
    </row>
    <row r="11" spans="1:14" ht="15" customHeight="1">
      <c r="A11" s="54"/>
      <c r="B11" s="82"/>
      <c r="C11" s="117">
        <f t="shared" si="0"/>
        <v>0</v>
      </c>
      <c r="D11" s="140">
        <f t="shared" si="7"/>
        <v>0</v>
      </c>
      <c r="E11" s="104">
        <f t="shared" si="1"/>
        <v>0</v>
      </c>
      <c r="F11" s="104">
        <f t="shared" si="2"/>
        <v>0</v>
      </c>
      <c r="G11" s="104">
        <f t="shared" si="3"/>
        <v>0</v>
      </c>
      <c r="H11" s="104">
        <f t="shared" si="4"/>
        <v>0</v>
      </c>
      <c r="I11" s="104">
        <f t="shared" si="5"/>
        <v>0</v>
      </c>
      <c r="J11" s="180">
        <f t="shared" si="6"/>
        <v>0</v>
      </c>
      <c r="K11" s="97"/>
      <c r="L11" s="85"/>
      <c r="M11" s="85"/>
      <c r="N11" s="85"/>
    </row>
    <row r="12" spans="1:14" ht="15" customHeight="1">
      <c r="A12" s="54"/>
      <c r="B12" s="82"/>
      <c r="C12" s="117">
        <f t="shared" si="0"/>
        <v>0</v>
      </c>
      <c r="D12" s="140">
        <f t="shared" si="7"/>
        <v>0</v>
      </c>
      <c r="E12" s="104">
        <f t="shared" si="1"/>
        <v>0</v>
      </c>
      <c r="F12" s="104">
        <f t="shared" si="2"/>
        <v>0</v>
      </c>
      <c r="G12" s="104">
        <f t="shared" si="3"/>
        <v>0</v>
      </c>
      <c r="H12" s="104">
        <f t="shared" si="4"/>
        <v>0</v>
      </c>
      <c r="I12" s="104">
        <f t="shared" si="5"/>
        <v>0</v>
      </c>
      <c r="J12" s="180">
        <f t="shared" si="6"/>
        <v>0</v>
      </c>
      <c r="K12" s="97"/>
      <c r="L12" s="85"/>
      <c r="M12" s="85"/>
      <c r="N12" s="85"/>
    </row>
    <row r="13" spans="1:14" ht="15" customHeight="1">
      <c r="A13" s="54"/>
      <c r="B13" s="82"/>
      <c r="C13" s="117">
        <f t="shared" si="0"/>
        <v>0</v>
      </c>
      <c r="D13" s="140">
        <f t="shared" si="7"/>
        <v>0</v>
      </c>
      <c r="E13" s="104">
        <f t="shared" si="1"/>
        <v>0</v>
      </c>
      <c r="F13" s="104">
        <f t="shared" si="2"/>
        <v>0</v>
      </c>
      <c r="G13" s="104">
        <f t="shared" si="3"/>
        <v>0</v>
      </c>
      <c r="H13" s="104">
        <f t="shared" si="4"/>
        <v>0</v>
      </c>
      <c r="I13" s="104">
        <f t="shared" si="5"/>
        <v>0</v>
      </c>
      <c r="J13" s="180">
        <f t="shared" si="6"/>
        <v>0</v>
      </c>
      <c r="K13" s="97"/>
      <c r="L13" s="85"/>
      <c r="M13" s="85"/>
      <c r="N13" s="85"/>
    </row>
    <row r="14" spans="1:14" ht="15" customHeight="1">
      <c r="A14" s="54"/>
      <c r="B14" s="82"/>
      <c r="C14" s="117">
        <f t="shared" si="0"/>
        <v>0</v>
      </c>
      <c r="D14" s="140">
        <f t="shared" si="7"/>
        <v>0</v>
      </c>
      <c r="E14" s="104">
        <f t="shared" si="1"/>
        <v>0</v>
      </c>
      <c r="F14" s="104">
        <f t="shared" si="2"/>
        <v>0</v>
      </c>
      <c r="G14" s="104">
        <f t="shared" si="3"/>
        <v>0</v>
      </c>
      <c r="H14" s="104">
        <f t="shared" si="4"/>
        <v>0</v>
      </c>
      <c r="I14" s="104">
        <f t="shared" si="5"/>
        <v>0</v>
      </c>
      <c r="J14" s="180">
        <f t="shared" si="6"/>
        <v>0</v>
      </c>
      <c r="K14" s="97"/>
      <c r="L14" s="85"/>
      <c r="M14" s="85"/>
      <c r="N14" s="85"/>
    </row>
    <row r="15" spans="1:14" ht="15" customHeight="1">
      <c r="A15" s="54"/>
      <c r="B15" s="82"/>
      <c r="C15" s="117">
        <f t="shared" si="0"/>
        <v>0</v>
      </c>
      <c r="D15" s="140">
        <f t="shared" si="7"/>
        <v>0</v>
      </c>
      <c r="E15" s="104">
        <f t="shared" si="1"/>
        <v>0</v>
      </c>
      <c r="F15" s="104">
        <f t="shared" si="2"/>
        <v>0</v>
      </c>
      <c r="G15" s="104">
        <f t="shared" si="3"/>
        <v>0</v>
      </c>
      <c r="H15" s="104">
        <f t="shared" si="4"/>
        <v>0</v>
      </c>
      <c r="I15" s="104">
        <f t="shared" si="5"/>
        <v>0</v>
      </c>
      <c r="J15" s="180">
        <f t="shared" si="6"/>
        <v>0</v>
      </c>
      <c r="K15" s="97"/>
      <c r="L15" s="85"/>
      <c r="M15" s="85"/>
      <c r="N15" s="85"/>
    </row>
    <row r="16" spans="1:14" ht="15" customHeight="1">
      <c r="A16" s="54"/>
      <c r="B16" s="82"/>
      <c r="C16" s="117">
        <f t="shared" si="0"/>
        <v>0</v>
      </c>
      <c r="D16" s="140">
        <f t="shared" si="7"/>
        <v>0</v>
      </c>
      <c r="E16" s="104">
        <f t="shared" si="1"/>
        <v>0</v>
      </c>
      <c r="F16" s="104">
        <f t="shared" si="2"/>
        <v>0</v>
      </c>
      <c r="G16" s="104">
        <f t="shared" si="3"/>
        <v>0</v>
      </c>
      <c r="H16" s="104">
        <f t="shared" si="4"/>
        <v>0</v>
      </c>
      <c r="I16" s="104">
        <f t="shared" si="5"/>
        <v>0</v>
      </c>
      <c r="J16" s="180">
        <f t="shared" si="6"/>
        <v>0</v>
      </c>
      <c r="K16" s="97"/>
      <c r="L16" s="85"/>
      <c r="M16" s="85"/>
      <c r="N16" s="85"/>
    </row>
    <row r="17" spans="1:14" ht="15" customHeight="1">
      <c r="A17" s="54"/>
      <c r="B17" s="82"/>
      <c r="C17" s="117">
        <f t="shared" si="0"/>
        <v>0</v>
      </c>
      <c r="D17" s="140">
        <f t="shared" si="7"/>
        <v>0</v>
      </c>
      <c r="E17" s="104">
        <f t="shared" si="1"/>
        <v>0</v>
      </c>
      <c r="F17" s="104">
        <f t="shared" si="2"/>
        <v>0</v>
      </c>
      <c r="G17" s="104">
        <f t="shared" si="3"/>
        <v>0</v>
      </c>
      <c r="H17" s="104">
        <f t="shared" si="4"/>
        <v>0</v>
      </c>
      <c r="I17" s="104">
        <f t="shared" si="5"/>
        <v>0</v>
      </c>
      <c r="J17" s="180">
        <f t="shared" si="6"/>
        <v>0</v>
      </c>
      <c r="K17" s="97"/>
      <c r="L17" s="85"/>
      <c r="M17" s="85"/>
      <c r="N17" s="85"/>
    </row>
    <row r="18" spans="1:14" ht="15" customHeight="1">
      <c r="A18" s="49"/>
      <c r="B18" s="82"/>
      <c r="C18" s="117">
        <f t="shared" si="0"/>
        <v>0</v>
      </c>
      <c r="D18" s="140">
        <f t="shared" si="7"/>
        <v>0</v>
      </c>
      <c r="E18" s="104">
        <f t="shared" si="1"/>
        <v>0</v>
      </c>
      <c r="F18" s="104">
        <f t="shared" si="2"/>
        <v>0</v>
      </c>
      <c r="G18" s="104">
        <f t="shared" si="3"/>
        <v>0</v>
      </c>
      <c r="H18" s="104">
        <f t="shared" si="4"/>
        <v>0</v>
      </c>
      <c r="I18" s="104">
        <f t="shared" si="5"/>
        <v>0</v>
      </c>
      <c r="J18" s="180">
        <f t="shared" si="6"/>
        <v>0</v>
      </c>
      <c r="K18" s="97"/>
      <c r="L18" s="85"/>
      <c r="M18" s="85"/>
      <c r="N18" s="85"/>
    </row>
    <row r="19" spans="1:14" ht="15" customHeight="1">
      <c r="A19" s="54"/>
      <c r="B19" s="82"/>
      <c r="C19" s="117">
        <f t="shared" si="0"/>
        <v>0</v>
      </c>
      <c r="D19" s="140">
        <f t="shared" si="7"/>
        <v>0</v>
      </c>
      <c r="E19" s="104">
        <f t="shared" si="1"/>
        <v>0</v>
      </c>
      <c r="F19" s="104">
        <f t="shared" si="2"/>
        <v>0</v>
      </c>
      <c r="G19" s="104">
        <f t="shared" si="3"/>
        <v>0</v>
      </c>
      <c r="H19" s="104">
        <f t="shared" si="4"/>
        <v>0</v>
      </c>
      <c r="I19" s="104">
        <f t="shared" si="5"/>
        <v>0</v>
      </c>
      <c r="J19" s="180">
        <f t="shared" si="6"/>
        <v>0</v>
      </c>
      <c r="K19" s="97"/>
      <c r="L19" s="85"/>
      <c r="M19" s="85"/>
      <c r="N19" s="85"/>
    </row>
    <row r="20" spans="1:14" ht="15" customHeight="1">
      <c r="A20" s="54"/>
      <c r="B20" s="82"/>
      <c r="C20" s="117">
        <f t="shared" si="0"/>
        <v>0</v>
      </c>
      <c r="D20" s="140">
        <f t="shared" si="7"/>
        <v>0</v>
      </c>
      <c r="E20" s="104">
        <f t="shared" si="1"/>
        <v>0</v>
      </c>
      <c r="F20" s="104">
        <f t="shared" si="2"/>
        <v>0</v>
      </c>
      <c r="G20" s="104">
        <f t="shared" si="3"/>
        <v>0</v>
      </c>
      <c r="H20" s="104">
        <f t="shared" si="4"/>
        <v>0</v>
      </c>
      <c r="I20" s="104">
        <f t="shared" si="5"/>
        <v>0</v>
      </c>
      <c r="J20" s="180">
        <f t="shared" si="6"/>
        <v>0</v>
      </c>
      <c r="K20" s="97"/>
      <c r="L20" s="85"/>
      <c r="M20" s="85"/>
      <c r="N20" s="85"/>
    </row>
    <row r="21" spans="1:14" ht="15" hidden="1" customHeight="1">
      <c r="A21" s="54"/>
      <c r="B21" s="82"/>
      <c r="C21" s="117">
        <f t="shared" si="0"/>
        <v>0</v>
      </c>
      <c r="D21" s="140">
        <f t="shared" si="7"/>
        <v>0</v>
      </c>
      <c r="E21" s="104">
        <f t="shared" si="1"/>
        <v>0</v>
      </c>
      <c r="F21" s="104">
        <f t="shared" si="2"/>
        <v>0</v>
      </c>
      <c r="G21" s="104">
        <f t="shared" si="3"/>
        <v>0</v>
      </c>
      <c r="H21" s="104">
        <f t="shared" si="4"/>
        <v>0</v>
      </c>
      <c r="I21" s="104">
        <f t="shared" si="5"/>
        <v>0</v>
      </c>
      <c r="J21" s="180">
        <f t="shared" si="6"/>
        <v>0</v>
      </c>
      <c r="K21" s="97"/>
      <c r="L21" s="85"/>
      <c r="M21" s="85"/>
      <c r="N21" s="85"/>
    </row>
    <row r="22" spans="1:14" ht="15" hidden="1" customHeight="1">
      <c r="A22" s="54"/>
      <c r="B22" s="82"/>
      <c r="C22" s="117">
        <f t="shared" si="0"/>
        <v>0</v>
      </c>
      <c r="D22" s="140">
        <f t="shared" si="7"/>
        <v>0</v>
      </c>
      <c r="E22" s="104">
        <f t="shared" si="1"/>
        <v>0</v>
      </c>
      <c r="F22" s="104">
        <f t="shared" si="2"/>
        <v>0</v>
      </c>
      <c r="G22" s="104">
        <f t="shared" si="3"/>
        <v>0</v>
      </c>
      <c r="H22" s="104">
        <f t="shared" si="4"/>
        <v>0</v>
      </c>
      <c r="I22" s="104">
        <f t="shared" si="5"/>
        <v>0</v>
      </c>
      <c r="J22" s="180">
        <f t="shared" si="6"/>
        <v>0</v>
      </c>
      <c r="K22" s="97"/>
      <c r="L22" s="85"/>
      <c r="M22" s="85"/>
      <c r="N22" s="85"/>
    </row>
    <row r="23" spans="1:14" ht="15" hidden="1" customHeight="1">
      <c r="A23" s="54"/>
      <c r="B23" s="82"/>
      <c r="C23" s="117">
        <f t="shared" si="0"/>
        <v>0</v>
      </c>
      <c r="D23" s="140">
        <f t="shared" si="7"/>
        <v>0</v>
      </c>
      <c r="E23" s="104">
        <f t="shared" si="1"/>
        <v>0</v>
      </c>
      <c r="F23" s="104">
        <f t="shared" si="2"/>
        <v>0</v>
      </c>
      <c r="G23" s="104">
        <f t="shared" si="3"/>
        <v>0</v>
      </c>
      <c r="H23" s="104">
        <f t="shared" si="4"/>
        <v>0</v>
      </c>
      <c r="I23" s="104">
        <f t="shared" si="5"/>
        <v>0</v>
      </c>
      <c r="J23" s="180">
        <f t="shared" si="6"/>
        <v>0</v>
      </c>
      <c r="K23" s="97"/>
      <c r="L23" s="85"/>
      <c r="M23" s="85"/>
      <c r="N23" s="85"/>
    </row>
    <row r="24" spans="1:14" hidden="1">
      <c r="A24" s="49"/>
      <c r="B24" s="80"/>
      <c r="C24" s="117">
        <f t="shared" si="0"/>
        <v>0</v>
      </c>
      <c r="D24" s="140">
        <f t="shared" si="7"/>
        <v>0</v>
      </c>
      <c r="E24" s="104">
        <f t="shared" si="1"/>
        <v>0</v>
      </c>
      <c r="F24" s="104">
        <f t="shared" si="2"/>
        <v>0</v>
      </c>
      <c r="G24" s="104">
        <f t="shared" si="3"/>
        <v>0</v>
      </c>
      <c r="H24" s="104">
        <f t="shared" si="4"/>
        <v>0</v>
      </c>
      <c r="I24" s="104">
        <f t="shared" si="5"/>
        <v>0</v>
      </c>
      <c r="J24" s="180">
        <f t="shared" si="6"/>
        <v>0</v>
      </c>
      <c r="K24" s="97"/>
      <c r="L24" s="85"/>
      <c r="M24" s="85"/>
      <c r="N24" s="85"/>
    </row>
    <row r="25" spans="1:14" hidden="1">
      <c r="A25" s="81"/>
      <c r="B25" s="80"/>
      <c r="C25" s="117">
        <f t="shared" si="0"/>
        <v>0</v>
      </c>
      <c r="D25" s="140">
        <f t="shared" si="7"/>
        <v>0</v>
      </c>
      <c r="E25" s="104">
        <f t="shared" si="1"/>
        <v>0</v>
      </c>
      <c r="F25" s="104">
        <f t="shared" si="2"/>
        <v>0</v>
      </c>
      <c r="G25" s="104">
        <f t="shared" si="3"/>
        <v>0</v>
      </c>
      <c r="H25" s="104">
        <f t="shared" si="4"/>
        <v>0</v>
      </c>
      <c r="I25" s="104">
        <f t="shared" si="5"/>
        <v>0</v>
      </c>
      <c r="J25" s="180">
        <f t="shared" si="6"/>
        <v>0</v>
      </c>
      <c r="K25" s="97"/>
      <c r="L25" s="85"/>
      <c r="M25" s="85"/>
      <c r="N25" s="85"/>
    </row>
    <row r="26" spans="1:14" hidden="1">
      <c r="A26" s="54"/>
      <c r="B26" s="80"/>
      <c r="C26" s="117">
        <f t="shared" si="0"/>
        <v>0</v>
      </c>
      <c r="D26" s="140">
        <f t="shared" si="7"/>
        <v>0</v>
      </c>
      <c r="E26" s="104">
        <f t="shared" si="1"/>
        <v>0</v>
      </c>
      <c r="F26" s="104">
        <f t="shared" si="2"/>
        <v>0</v>
      </c>
      <c r="G26" s="104">
        <f t="shared" si="3"/>
        <v>0</v>
      </c>
      <c r="H26" s="104">
        <f t="shared" si="4"/>
        <v>0</v>
      </c>
      <c r="I26" s="104">
        <f t="shared" si="5"/>
        <v>0</v>
      </c>
      <c r="J26" s="180">
        <f t="shared" si="6"/>
        <v>0</v>
      </c>
      <c r="K26" s="97"/>
      <c r="L26" s="85"/>
      <c r="M26" s="85"/>
      <c r="N26" s="85"/>
    </row>
    <row r="27" spans="1:14" hidden="1">
      <c r="A27" s="54"/>
      <c r="B27" s="80"/>
      <c r="C27" s="117">
        <f t="shared" si="0"/>
        <v>0</v>
      </c>
      <c r="D27" s="140">
        <f t="shared" si="7"/>
        <v>0</v>
      </c>
      <c r="E27" s="104">
        <f t="shared" si="1"/>
        <v>0</v>
      </c>
      <c r="F27" s="104">
        <f t="shared" si="2"/>
        <v>0</v>
      </c>
      <c r="G27" s="104">
        <f t="shared" si="3"/>
        <v>0</v>
      </c>
      <c r="H27" s="104">
        <f t="shared" si="4"/>
        <v>0</v>
      </c>
      <c r="I27" s="104">
        <f t="shared" si="5"/>
        <v>0</v>
      </c>
      <c r="J27" s="180">
        <f t="shared" si="6"/>
        <v>0</v>
      </c>
      <c r="K27" s="97"/>
      <c r="L27" s="85"/>
      <c r="M27" s="85"/>
      <c r="N27" s="85"/>
    </row>
    <row r="28" spans="1:14" hidden="1">
      <c r="A28" s="49"/>
      <c r="B28" s="80"/>
      <c r="C28" s="117">
        <f t="shared" si="0"/>
        <v>0</v>
      </c>
      <c r="D28" s="140">
        <f t="shared" si="7"/>
        <v>0</v>
      </c>
      <c r="E28" s="104">
        <f t="shared" si="1"/>
        <v>0</v>
      </c>
      <c r="F28" s="104">
        <f t="shared" si="2"/>
        <v>0</v>
      </c>
      <c r="G28" s="104">
        <f t="shared" si="3"/>
        <v>0</v>
      </c>
      <c r="H28" s="104">
        <f t="shared" si="4"/>
        <v>0</v>
      </c>
      <c r="I28" s="104">
        <f t="shared" si="5"/>
        <v>0</v>
      </c>
      <c r="J28" s="180">
        <f t="shared" si="6"/>
        <v>0</v>
      </c>
      <c r="K28" s="97"/>
      <c r="L28" s="85"/>
      <c r="M28" s="85"/>
      <c r="N28" s="85"/>
    </row>
    <row r="29" spans="1:14" hidden="1">
      <c r="A29" s="49"/>
      <c r="B29" s="80"/>
      <c r="C29" s="117">
        <f t="shared" si="0"/>
        <v>0</v>
      </c>
      <c r="D29" s="140">
        <f t="shared" si="7"/>
        <v>0</v>
      </c>
      <c r="E29" s="104">
        <f t="shared" si="1"/>
        <v>0</v>
      </c>
      <c r="F29" s="104">
        <f t="shared" si="2"/>
        <v>0</v>
      </c>
      <c r="G29" s="104">
        <f t="shared" si="3"/>
        <v>0</v>
      </c>
      <c r="H29" s="104">
        <f t="shared" si="4"/>
        <v>0</v>
      </c>
      <c r="I29" s="104">
        <f t="shared" si="5"/>
        <v>0</v>
      </c>
      <c r="J29" s="180">
        <f t="shared" si="6"/>
        <v>0</v>
      </c>
      <c r="K29" s="97"/>
      <c r="L29" s="85"/>
      <c r="M29" s="85"/>
      <c r="N29" s="85"/>
    </row>
    <row r="30" spans="1:14" hidden="1">
      <c r="A30" s="54"/>
      <c r="B30" s="80"/>
      <c r="C30" s="117">
        <f t="shared" si="0"/>
        <v>0</v>
      </c>
      <c r="D30" s="140">
        <f t="shared" si="7"/>
        <v>0</v>
      </c>
      <c r="E30" s="104">
        <f t="shared" si="1"/>
        <v>0</v>
      </c>
      <c r="F30" s="104">
        <f t="shared" si="2"/>
        <v>0</v>
      </c>
      <c r="G30" s="104">
        <f t="shared" si="3"/>
        <v>0</v>
      </c>
      <c r="H30" s="104">
        <f t="shared" si="4"/>
        <v>0</v>
      </c>
      <c r="I30" s="104">
        <f t="shared" si="5"/>
        <v>0</v>
      </c>
      <c r="J30" s="180">
        <f t="shared" si="6"/>
        <v>0</v>
      </c>
      <c r="K30" s="97"/>
      <c r="L30" s="85"/>
      <c r="M30" s="85"/>
      <c r="N30" s="85"/>
    </row>
    <row r="31" spans="1:14" hidden="1">
      <c r="A31" s="54"/>
      <c r="B31" s="80"/>
      <c r="C31" s="117">
        <f t="shared" si="0"/>
        <v>0</v>
      </c>
      <c r="D31" s="140">
        <f t="shared" si="7"/>
        <v>0</v>
      </c>
      <c r="E31" s="104">
        <f t="shared" si="1"/>
        <v>0</v>
      </c>
      <c r="F31" s="104">
        <f t="shared" si="2"/>
        <v>0</v>
      </c>
      <c r="G31" s="104">
        <f t="shared" si="3"/>
        <v>0</v>
      </c>
      <c r="H31" s="104">
        <f t="shared" si="4"/>
        <v>0</v>
      </c>
      <c r="I31" s="104">
        <f t="shared" si="5"/>
        <v>0</v>
      </c>
      <c r="J31" s="186">
        <f t="shared" si="6"/>
        <v>0</v>
      </c>
      <c r="K31" s="97"/>
      <c r="L31" s="85"/>
      <c r="M31" s="85"/>
      <c r="N31" s="85"/>
    </row>
    <row r="32" spans="1:14" hidden="1">
      <c r="A32" s="54"/>
      <c r="B32" s="80"/>
      <c r="C32" s="117">
        <f t="shared" si="0"/>
        <v>0</v>
      </c>
      <c r="D32" s="140">
        <f t="shared" si="7"/>
        <v>0</v>
      </c>
      <c r="E32" s="104">
        <f t="shared" si="1"/>
        <v>0</v>
      </c>
      <c r="F32" s="104">
        <f t="shared" si="2"/>
        <v>0</v>
      </c>
      <c r="G32" s="104">
        <f t="shared" si="3"/>
        <v>0</v>
      </c>
      <c r="H32" s="104">
        <f t="shared" si="4"/>
        <v>0</v>
      </c>
      <c r="I32" s="104">
        <f t="shared" si="5"/>
        <v>0</v>
      </c>
      <c r="J32" s="186">
        <f t="shared" si="6"/>
        <v>0</v>
      </c>
      <c r="K32" s="97"/>
      <c r="L32" s="85"/>
      <c r="M32" s="85"/>
      <c r="N32" s="85"/>
    </row>
    <row r="33" spans="1:14" hidden="1">
      <c r="A33" s="54"/>
      <c r="B33" s="80"/>
      <c r="C33" s="117">
        <f t="shared" si="0"/>
        <v>0</v>
      </c>
      <c r="D33" s="140">
        <f t="shared" si="7"/>
        <v>0</v>
      </c>
      <c r="E33" s="104">
        <f t="shared" si="1"/>
        <v>0</v>
      </c>
      <c r="F33" s="104">
        <f t="shared" si="2"/>
        <v>0</v>
      </c>
      <c r="G33" s="104">
        <f t="shared" si="3"/>
        <v>0</v>
      </c>
      <c r="H33" s="104">
        <f t="shared" si="4"/>
        <v>0</v>
      </c>
      <c r="I33" s="104">
        <f t="shared" si="5"/>
        <v>0</v>
      </c>
      <c r="J33" s="186">
        <f t="shared" si="6"/>
        <v>0</v>
      </c>
      <c r="K33" s="97"/>
      <c r="L33" s="85"/>
      <c r="M33" s="85"/>
      <c r="N33" s="85"/>
    </row>
    <row r="34" spans="1:14" hidden="1">
      <c r="A34" s="54"/>
      <c r="B34" s="80"/>
      <c r="C34" s="117">
        <f t="shared" si="0"/>
        <v>0</v>
      </c>
      <c r="D34" s="140">
        <f t="shared" si="7"/>
        <v>0</v>
      </c>
      <c r="E34" s="104">
        <f t="shared" si="1"/>
        <v>0</v>
      </c>
      <c r="F34" s="104">
        <f t="shared" si="2"/>
        <v>0</v>
      </c>
      <c r="G34" s="104">
        <f t="shared" si="3"/>
        <v>0</v>
      </c>
      <c r="H34" s="104">
        <f t="shared" si="4"/>
        <v>0</v>
      </c>
      <c r="I34" s="104">
        <f t="shared" si="5"/>
        <v>0</v>
      </c>
      <c r="J34" s="186">
        <f t="shared" si="6"/>
        <v>0</v>
      </c>
      <c r="K34" s="97"/>
      <c r="L34" s="85"/>
      <c r="M34" s="85"/>
      <c r="N34" s="85"/>
    </row>
    <row r="35" spans="1:14" hidden="1">
      <c r="A35" s="54"/>
      <c r="B35" s="80"/>
      <c r="C35" s="117">
        <f t="shared" si="0"/>
        <v>0</v>
      </c>
      <c r="D35" s="140">
        <f t="shared" si="7"/>
        <v>0</v>
      </c>
      <c r="E35" s="104">
        <f t="shared" si="1"/>
        <v>0</v>
      </c>
      <c r="F35" s="104">
        <f t="shared" si="2"/>
        <v>0</v>
      </c>
      <c r="G35" s="104">
        <f t="shared" si="3"/>
        <v>0</v>
      </c>
      <c r="H35" s="104">
        <f t="shared" si="4"/>
        <v>0</v>
      </c>
      <c r="I35" s="104">
        <f t="shared" si="5"/>
        <v>0</v>
      </c>
      <c r="J35" s="186">
        <f t="shared" si="6"/>
        <v>0</v>
      </c>
      <c r="K35" s="97"/>
      <c r="L35" s="85"/>
      <c r="M35" s="85"/>
      <c r="N35" s="85"/>
    </row>
    <row r="36" spans="1:14" hidden="1">
      <c r="A36" s="54"/>
      <c r="B36" s="80"/>
      <c r="C36" s="117">
        <f t="shared" si="0"/>
        <v>0</v>
      </c>
      <c r="D36" s="140">
        <f t="shared" si="7"/>
        <v>0</v>
      </c>
      <c r="E36" s="104">
        <f t="shared" si="1"/>
        <v>0</v>
      </c>
      <c r="F36" s="104">
        <f t="shared" si="2"/>
        <v>0</v>
      </c>
      <c r="G36" s="104">
        <f t="shared" si="3"/>
        <v>0</v>
      </c>
      <c r="H36" s="104">
        <f t="shared" si="4"/>
        <v>0</v>
      </c>
      <c r="I36" s="104">
        <f t="shared" si="5"/>
        <v>0</v>
      </c>
      <c r="J36" s="186">
        <f t="shared" si="6"/>
        <v>0</v>
      </c>
      <c r="K36" s="97"/>
      <c r="L36" s="85"/>
      <c r="M36" s="85"/>
      <c r="N36" s="85"/>
    </row>
    <row r="37" spans="1:14" hidden="1">
      <c r="A37" s="54"/>
      <c r="B37" s="80"/>
      <c r="C37" s="117">
        <f t="shared" si="0"/>
        <v>0</v>
      </c>
      <c r="D37" s="140">
        <f t="shared" si="7"/>
        <v>0</v>
      </c>
      <c r="E37" s="104">
        <f t="shared" si="1"/>
        <v>0</v>
      </c>
      <c r="F37" s="104">
        <f t="shared" si="2"/>
        <v>0</v>
      </c>
      <c r="G37" s="104">
        <f t="shared" si="3"/>
        <v>0</v>
      </c>
      <c r="H37" s="104">
        <f t="shared" si="4"/>
        <v>0</v>
      </c>
      <c r="I37" s="104">
        <f t="shared" si="5"/>
        <v>0</v>
      </c>
      <c r="J37" s="186">
        <f t="shared" si="6"/>
        <v>0</v>
      </c>
      <c r="K37" s="97"/>
      <c r="L37" s="85"/>
      <c r="M37" s="85"/>
      <c r="N37" s="85"/>
    </row>
    <row r="38" spans="1:14" hidden="1">
      <c r="A38" s="54"/>
      <c r="B38" s="80"/>
      <c r="C38" s="117">
        <f t="shared" si="0"/>
        <v>0</v>
      </c>
      <c r="D38" s="140">
        <f t="shared" si="7"/>
        <v>0</v>
      </c>
      <c r="E38" s="104">
        <f t="shared" si="1"/>
        <v>0</v>
      </c>
      <c r="F38" s="104">
        <f t="shared" si="2"/>
        <v>0</v>
      </c>
      <c r="G38" s="104">
        <f t="shared" si="3"/>
        <v>0</v>
      </c>
      <c r="H38" s="104">
        <f t="shared" si="4"/>
        <v>0</v>
      </c>
      <c r="I38" s="104">
        <f t="shared" si="5"/>
        <v>0</v>
      </c>
      <c r="J38" s="186">
        <f t="shared" si="6"/>
        <v>0</v>
      </c>
      <c r="K38" s="97"/>
      <c r="L38" s="85"/>
      <c r="M38" s="85"/>
      <c r="N38" s="85"/>
    </row>
    <row r="39" spans="1:14" hidden="1">
      <c r="A39" s="54"/>
      <c r="B39" s="80"/>
      <c r="C39" s="117">
        <f t="shared" si="0"/>
        <v>0</v>
      </c>
      <c r="D39" s="140">
        <f t="shared" si="7"/>
        <v>0</v>
      </c>
      <c r="E39" s="104">
        <f t="shared" si="1"/>
        <v>0</v>
      </c>
      <c r="F39" s="104">
        <f t="shared" si="2"/>
        <v>0</v>
      </c>
      <c r="G39" s="104">
        <f t="shared" si="3"/>
        <v>0</v>
      </c>
      <c r="H39" s="104">
        <f t="shared" si="4"/>
        <v>0</v>
      </c>
      <c r="I39" s="104">
        <f t="shared" si="5"/>
        <v>0</v>
      </c>
      <c r="J39" s="186">
        <f t="shared" si="6"/>
        <v>0</v>
      </c>
      <c r="K39" s="97"/>
      <c r="L39" s="85"/>
      <c r="M39" s="85"/>
      <c r="N39" s="85"/>
    </row>
    <row r="40" spans="1:14" hidden="1">
      <c r="A40" s="54"/>
      <c r="B40" s="80"/>
      <c r="C40" s="117">
        <f t="shared" si="0"/>
        <v>0</v>
      </c>
      <c r="D40" s="140">
        <f t="shared" si="7"/>
        <v>0</v>
      </c>
      <c r="E40" s="104">
        <f t="shared" si="1"/>
        <v>0</v>
      </c>
      <c r="F40" s="104">
        <f t="shared" si="2"/>
        <v>0</v>
      </c>
      <c r="G40" s="104">
        <f t="shared" si="3"/>
        <v>0</v>
      </c>
      <c r="H40" s="104">
        <f t="shared" si="4"/>
        <v>0</v>
      </c>
      <c r="I40" s="104">
        <f t="shared" si="5"/>
        <v>0</v>
      </c>
      <c r="J40" s="186">
        <f t="shared" si="6"/>
        <v>0</v>
      </c>
      <c r="K40" s="97"/>
      <c r="L40" s="85"/>
      <c r="M40" s="85"/>
      <c r="N40" s="85"/>
    </row>
    <row r="41" spans="1:14" hidden="1">
      <c r="A41" s="54"/>
      <c r="B41" s="80"/>
      <c r="C41" s="117">
        <f t="shared" si="0"/>
        <v>0</v>
      </c>
      <c r="D41" s="140">
        <f t="shared" si="7"/>
        <v>0</v>
      </c>
      <c r="E41" s="104">
        <f t="shared" si="1"/>
        <v>0</v>
      </c>
      <c r="F41" s="104">
        <f t="shared" si="2"/>
        <v>0</v>
      </c>
      <c r="G41" s="104">
        <f t="shared" si="3"/>
        <v>0</v>
      </c>
      <c r="H41" s="104">
        <f t="shared" si="4"/>
        <v>0</v>
      </c>
      <c r="I41" s="104">
        <f t="shared" si="5"/>
        <v>0</v>
      </c>
      <c r="J41" s="186">
        <f t="shared" si="6"/>
        <v>0</v>
      </c>
      <c r="K41" s="97"/>
      <c r="L41" s="85"/>
      <c r="M41" s="85"/>
      <c r="N41" s="85"/>
    </row>
    <row r="42" spans="1:14" hidden="1">
      <c r="A42" s="54"/>
      <c r="B42" s="80"/>
      <c r="C42" s="117">
        <f t="shared" si="0"/>
        <v>0</v>
      </c>
      <c r="D42" s="140">
        <f t="shared" si="7"/>
        <v>0</v>
      </c>
      <c r="E42" s="104">
        <f t="shared" si="1"/>
        <v>0</v>
      </c>
      <c r="F42" s="104">
        <f t="shared" si="2"/>
        <v>0</v>
      </c>
      <c r="G42" s="104">
        <f t="shared" si="3"/>
        <v>0</v>
      </c>
      <c r="H42" s="104">
        <f t="shared" si="4"/>
        <v>0</v>
      </c>
      <c r="I42" s="104">
        <f t="shared" si="5"/>
        <v>0</v>
      </c>
      <c r="J42" s="186">
        <f t="shared" si="6"/>
        <v>0</v>
      </c>
      <c r="K42" s="97"/>
      <c r="L42" s="85"/>
      <c r="M42" s="85"/>
      <c r="N42" s="85"/>
    </row>
    <row r="43" spans="1:14" hidden="1">
      <c r="A43" s="54"/>
      <c r="B43" s="80"/>
      <c r="C43" s="117">
        <f t="shared" si="0"/>
        <v>0</v>
      </c>
      <c r="D43" s="140">
        <f t="shared" si="7"/>
        <v>0</v>
      </c>
      <c r="E43" s="104">
        <f t="shared" si="1"/>
        <v>0</v>
      </c>
      <c r="F43" s="104">
        <f t="shared" si="2"/>
        <v>0</v>
      </c>
      <c r="G43" s="104">
        <f t="shared" si="3"/>
        <v>0</v>
      </c>
      <c r="H43" s="104">
        <f t="shared" si="4"/>
        <v>0</v>
      </c>
      <c r="I43" s="104">
        <f t="shared" si="5"/>
        <v>0</v>
      </c>
      <c r="J43" s="186">
        <f t="shared" si="6"/>
        <v>0</v>
      </c>
      <c r="K43" s="97"/>
      <c r="L43" s="85"/>
      <c r="M43" s="85"/>
      <c r="N43" s="85"/>
    </row>
    <row r="44" spans="1:14" hidden="1">
      <c r="A44" s="54"/>
      <c r="B44" s="80"/>
      <c r="C44" s="117">
        <f t="shared" si="0"/>
        <v>0</v>
      </c>
      <c r="D44" s="140">
        <f t="shared" si="7"/>
        <v>0</v>
      </c>
      <c r="E44" s="104">
        <f t="shared" si="1"/>
        <v>0</v>
      </c>
      <c r="F44" s="104">
        <f t="shared" si="2"/>
        <v>0</v>
      </c>
      <c r="G44" s="104">
        <f t="shared" si="3"/>
        <v>0</v>
      </c>
      <c r="H44" s="104">
        <f t="shared" si="4"/>
        <v>0</v>
      </c>
      <c r="I44" s="104">
        <f t="shared" si="5"/>
        <v>0</v>
      </c>
      <c r="J44" s="186">
        <f t="shared" si="6"/>
        <v>0</v>
      </c>
      <c r="K44" s="97"/>
      <c r="L44" s="85"/>
      <c r="M44" s="85"/>
      <c r="N44" s="85"/>
    </row>
    <row r="45" spans="1:14" hidden="1">
      <c r="A45" s="54"/>
      <c r="B45" s="80"/>
      <c r="C45" s="117">
        <f t="shared" si="0"/>
        <v>0</v>
      </c>
      <c r="D45" s="140">
        <f t="shared" si="7"/>
        <v>0</v>
      </c>
      <c r="E45" s="104">
        <f t="shared" si="1"/>
        <v>0</v>
      </c>
      <c r="F45" s="104">
        <f t="shared" si="2"/>
        <v>0</v>
      </c>
      <c r="G45" s="104">
        <f t="shared" si="3"/>
        <v>0</v>
      </c>
      <c r="H45" s="104">
        <f t="shared" si="4"/>
        <v>0</v>
      </c>
      <c r="I45" s="104">
        <f t="shared" si="5"/>
        <v>0</v>
      </c>
      <c r="J45" s="186">
        <f t="shared" si="6"/>
        <v>0</v>
      </c>
      <c r="K45" s="97"/>
      <c r="L45" s="85"/>
      <c r="M45" s="85"/>
      <c r="N45" s="85"/>
    </row>
    <row r="46" spans="1:14" hidden="1">
      <c r="A46" s="54"/>
      <c r="B46" s="80"/>
      <c r="C46" s="117">
        <f t="shared" si="0"/>
        <v>0</v>
      </c>
      <c r="D46" s="140">
        <f t="shared" si="7"/>
        <v>0</v>
      </c>
      <c r="E46" s="104">
        <f t="shared" si="1"/>
        <v>0</v>
      </c>
      <c r="F46" s="104">
        <f t="shared" si="2"/>
        <v>0</v>
      </c>
      <c r="G46" s="104">
        <f t="shared" si="3"/>
        <v>0</v>
      </c>
      <c r="H46" s="104">
        <f t="shared" si="4"/>
        <v>0</v>
      </c>
      <c r="I46" s="104">
        <f t="shared" si="5"/>
        <v>0</v>
      </c>
      <c r="J46" s="186">
        <f t="shared" si="6"/>
        <v>0</v>
      </c>
      <c r="K46" s="97"/>
      <c r="L46" s="85"/>
      <c r="M46" s="85"/>
      <c r="N46" s="85"/>
    </row>
    <row r="47" spans="1:14" hidden="1">
      <c r="A47" s="54"/>
      <c r="B47" s="80"/>
      <c r="C47" s="117">
        <f t="shared" si="0"/>
        <v>0</v>
      </c>
      <c r="D47" s="140">
        <f t="shared" si="7"/>
        <v>0</v>
      </c>
      <c r="E47" s="104">
        <f t="shared" si="1"/>
        <v>0</v>
      </c>
      <c r="F47" s="104">
        <f t="shared" si="2"/>
        <v>0</v>
      </c>
      <c r="G47" s="104">
        <f t="shared" si="3"/>
        <v>0</v>
      </c>
      <c r="H47" s="104">
        <f t="shared" si="4"/>
        <v>0</v>
      </c>
      <c r="I47" s="104">
        <f t="shared" si="5"/>
        <v>0</v>
      </c>
      <c r="J47" s="186">
        <f t="shared" si="6"/>
        <v>0</v>
      </c>
      <c r="K47" s="97"/>
      <c r="L47" s="85"/>
      <c r="M47" s="85"/>
      <c r="N47" s="85"/>
    </row>
    <row r="48" spans="1:14" hidden="1">
      <c r="A48" s="54"/>
      <c r="B48" s="80"/>
      <c r="C48" s="117">
        <f t="shared" si="0"/>
        <v>0</v>
      </c>
      <c r="D48" s="140">
        <f t="shared" si="7"/>
        <v>0</v>
      </c>
      <c r="E48" s="104">
        <f t="shared" si="1"/>
        <v>0</v>
      </c>
      <c r="F48" s="104">
        <f t="shared" si="2"/>
        <v>0</v>
      </c>
      <c r="G48" s="104">
        <f t="shared" si="3"/>
        <v>0</v>
      </c>
      <c r="H48" s="104">
        <f t="shared" si="4"/>
        <v>0</v>
      </c>
      <c r="I48" s="104">
        <f t="shared" si="5"/>
        <v>0</v>
      </c>
      <c r="J48" s="186">
        <f t="shared" si="6"/>
        <v>0</v>
      </c>
      <c r="K48" s="97"/>
      <c r="L48" s="85"/>
      <c r="M48" s="85"/>
      <c r="N48" s="85"/>
    </row>
    <row r="49" spans="1:14" hidden="1">
      <c r="A49" s="54"/>
      <c r="B49" s="80"/>
      <c r="C49" s="117">
        <f t="shared" si="0"/>
        <v>0</v>
      </c>
      <c r="D49" s="140">
        <f t="shared" si="7"/>
        <v>0</v>
      </c>
      <c r="E49" s="104">
        <f t="shared" si="1"/>
        <v>0</v>
      </c>
      <c r="F49" s="104">
        <f t="shared" si="2"/>
        <v>0</v>
      </c>
      <c r="G49" s="104">
        <f t="shared" si="3"/>
        <v>0</v>
      </c>
      <c r="H49" s="104">
        <f t="shared" si="4"/>
        <v>0</v>
      </c>
      <c r="I49" s="104">
        <f t="shared" si="5"/>
        <v>0</v>
      </c>
      <c r="J49" s="186">
        <f t="shared" si="6"/>
        <v>0</v>
      </c>
      <c r="K49" s="97"/>
      <c r="L49" s="85"/>
      <c r="M49" s="85"/>
      <c r="N49" s="85"/>
    </row>
    <row r="50" spans="1:14" hidden="1">
      <c r="A50" s="54"/>
      <c r="B50" s="80"/>
      <c r="C50" s="117">
        <f t="shared" si="0"/>
        <v>0</v>
      </c>
      <c r="D50" s="140">
        <f t="shared" si="7"/>
        <v>0</v>
      </c>
      <c r="E50" s="104">
        <f t="shared" si="1"/>
        <v>0</v>
      </c>
      <c r="F50" s="104">
        <f t="shared" si="2"/>
        <v>0</v>
      </c>
      <c r="G50" s="104">
        <f t="shared" si="3"/>
        <v>0</v>
      </c>
      <c r="H50" s="104">
        <f t="shared" si="4"/>
        <v>0</v>
      </c>
      <c r="I50" s="104">
        <f t="shared" si="5"/>
        <v>0</v>
      </c>
      <c r="J50" s="186">
        <f t="shared" si="6"/>
        <v>0</v>
      </c>
      <c r="K50" s="97"/>
      <c r="L50" s="85"/>
      <c r="M50" s="85"/>
      <c r="N50" s="85"/>
    </row>
    <row r="51" spans="1:14" hidden="1">
      <c r="A51" s="54"/>
      <c r="B51" s="80"/>
      <c r="C51" s="117">
        <f t="shared" si="0"/>
        <v>0</v>
      </c>
      <c r="D51" s="140">
        <f t="shared" si="7"/>
        <v>0</v>
      </c>
      <c r="E51" s="104">
        <f t="shared" si="1"/>
        <v>0</v>
      </c>
      <c r="F51" s="104">
        <f t="shared" si="2"/>
        <v>0</v>
      </c>
      <c r="G51" s="104">
        <f t="shared" si="3"/>
        <v>0</v>
      </c>
      <c r="H51" s="104">
        <f t="shared" si="4"/>
        <v>0</v>
      </c>
      <c r="I51" s="104">
        <f t="shared" si="5"/>
        <v>0</v>
      </c>
      <c r="J51" s="186">
        <f t="shared" si="6"/>
        <v>0</v>
      </c>
      <c r="K51" s="97"/>
      <c r="L51" s="85"/>
      <c r="M51" s="85"/>
      <c r="N51" s="85"/>
    </row>
    <row r="52" spans="1:14" hidden="1">
      <c r="A52" s="54"/>
      <c r="B52" s="80"/>
      <c r="C52" s="117">
        <f t="shared" si="0"/>
        <v>0</v>
      </c>
      <c r="D52" s="140">
        <f t="shared" si="7"/>
        <v>0</v>
      </c>
      <c r="E52" s="104">
        <f t="shared" si="1"/>
        <v>0</v>
      </c>
      <c r="F52" s="104">
        <f t="shared" si="2"/>
        <v>0</v>
      </c>
      <c r="G52" s="104">
        <f t="shared" si="3"/>
        <v>0</v>
      </c>
      <c r="H52" s="104">
        <f t="shared" si="4"/>
        <v>0</v>
      </c>
      <c r="I52" s="104">
        <f t="shared" si="5"/>
        <v>0</v>
      </c>
      <c r="J52" s="186">
        <f t="shared" si="6"/>
        <v>0</v>
      </c>
      <c r="K52" s="97"/>
      <c r="L52" s="85"/>
      <c r="M52" s="85"/>
      <c r="N52" s="85"/>
    </row>
    <row r="53" spans="1:14" hidden="1">
      <c r="A53" s="54"/>
      <c r="B53" s="80"/>
      <c r="C53" s="117">
        <f t="shared" si="0"/>
        <v>0</v>
      </c>
      <c r="D53" s="140">
        <f t="shared" si="7"/>
        <v>0</v>
      </c>
      <c r="E53" s="104">
        <f t="shared" si="1"/>
        <v>0</v>
      </c>
      <c r="F53" s="104">
        <f t="shared" si="2"/>
        <v>0</v>
      </c>
      <c r="G53" s="104">
        <f t="shared" si="3"/>
        <v>0</v>
      </c>
      <c r="H53" s="104">
        <f t="shared" si="4"/>
        <v>0</v>
      </c>
      <c r="I53" s="104">
        <f t="shared" si="5"/>
        <v>0</v>
      </c>
      <c r="J53" s="186">
        <f t="shared" si="6"/>
        <v>0</v>
      </c>
      <c r="K53" s="97"/>
      <c r="L53" s="85"/>
      <c r="M53" s="85"/>
      <c r="N53" s="85"/>
    </row>
    <row r="54" spans="1:14" hidden="1">
      <c r="A54" s="54"/>
      <c r="B54" s="80"/>
      <c r="C54" s="117">
        <f t="shared" si="0"/>
        <v>0</v>
      </c>
      <c r="D54" s="140">
        <f t="shared" si="7"/>
        <v>0</v>
      </c>
      <c r="E54" s="104">
        <f t="shared" si="1"/>
        <v>0</v>
      </c>
      <c r="F54" s="104">
        <f t="shared" si="2"/>
        <v>0</v>
      </c>
      <c r="G54" s="104">
        <f t="shared" si="3"/>
        <v>0</v>
      </c>
      <c r="H54" s="104">
        <f t="shared" si="4"/>
        <v>0</v>
      </c>
      <c r="I54" s="104">
        <f t="shared" si="5"/>
        <v>0</v>
      </c>
      <c r="J54" s="186">
        <f t="shared" si="6"/>
        <v>0</v>
      </c>
      <c r="K54" s="97"/>
      <c r="L54" s="85"/>
      <c r="M54" s="85"/>
      <c r="N54" s="85"/>
    </row>
    <row r="55" spans="1:14" hidden="1">
      <c r="A55" s="54"/>
      <c r="B55" s="80"/>
      <c r="C55" s="117">
        <f t="shared" si="0"/>
        <v>0</v>
      </c>
      <c r="D55" s="140">
        <f t="shared" si="7"/>
        <v>0</v>
      </c>
      <c r="E55" s="104">
        <f t="shared" si="1"/>
        <v>0</v>
      </c>
      <c r="F55" s="104">
        <f t="shared" si="2"/>
        <v>0</v>
      </c>
      <c r="G55" s="104">
        <f t="shared" si="3"/>
        <v>0</v>
      </c>
      <c r="H55" s="104">
        <f t="shared" si="4"/>
        <v>0</v>
      </c>
      <c r="I55" s="104">
        <f t="shared" si="5"/>
        <v>0</v>
      </c>
      <c r="J55" s="186">
        <f t="shared" si="6"/>
        <v>0</v>
      </c>
      <c r="K55" s="97"/>
      <c r="L55" s="85"/>
      <c r="M55" s="85"/>
      <c r="N55" s="85"/>
    </row>
    <row r="56" spans="1:14" hidden="1">
      <c r="A56" s="54"/>
      <c r="B56" s="80"/>
      <c r="C56" s="117">
        <f t="shared" si="0"/>
        <v>0</v>
      </c>
      <c r="D56" s="140">
        <f t="shared" si="7"/>
        <v>0</v>
      </c>
      <c r="E56" s="104">
        <f t="shared" si="1"/>
        <v>0</v>
      </c>
      <c r="F56" s="104">
        <f t="shared" si="2"/>
        <v>0</v>
      </c>
      <c r="G56" s="104">
        <f t="shared" si="3"/>
        <v>0</v>
      </c>
      <c r="H56" s="104">
        <f t="shared" si="4"/>
        <v>0</v>
      </c>
      <c r="I56" s="104">
        <f t="shared" si="5"/>
        <v>0</v>
      </c>
      <c r="J56" s="186">
        <f t="shared" si="6"/>
        <v>0</v>
      </c>
      <c r="K56" s="97"/>
      <c r="L56" s="85"/>
      <c r="M56" s="85"/>
      <c r="N56" s="85"/>
    </row>
    <row r="57" spans="1:14" hidden="1">
      <c r="A57" s="54"/>
      <c r="B57" s="80"/>
      <c r="C57" s="117">
        <f t="shared" si="0"/>
        <v>0</v>
      </c>
      <c r="D57" s="140">
        <f t="shared" si="7"/>
        <v>0</v>
      </c>
      <c r="E57" s="104">
        <f t="shared" si="1"/>
        <v>0</v>
      </c>
      <c r="F57" s="104">
        <f t="shared" si="2"/>
        <v>0</v>
      </c>
      <c r="G57" s="104">
        <f t="shared" si="3"/>
        <v>0</v>
      </c>
      <c r="H57" s="104">
        <f t="shared" si="4"/>
        <v>0</v>
      </c>
      <c r="I57" s="104">
        <f t="shared" si="5"/>
        <v>0</v>
      </c>
      <c r="J57" s="186">
        <f t="shared" si="6"/>
        <v>0</v>
      </c>
      <c r="K57" s="97"/>
      <c r="L57" s="85"/>
      <c r="M57" s="85"/>
      <c r="N57" s="85"/>
    </row>
    <row r="58" spans="1:14" hidden="1">
      <c r="A58" s="54"/>
      <c r="B58" s="80"/>
      <c r="C58" s="117">
        <f t="shared" si="0"/>
        <v>0</v>
      </c>
      <c r="D58" s="140">
        <f t="shared" si="7"/>
        <v>0</v>
      </c>
      <c r="E58" s="104">
        <f t="shared" si="1"/>
        <v>0</v>
      </c>
      <c r="F58" s="104">
        <f t="shared" si="2"/>
        <v>0</v>
      </c>
      <c r="G58" s="104">
        <f t="shared" si="3"/>
        <v>0</v>
      </c>
      <c r="H58" s="104">
        <f t="shared" si="4"/>
        <v>0</v>
      </c>
      <c r="I58" s="104">
        <f t="shared" si="5"/>
        <v>0</v>
      </c>
      <c r="J58" s="186">
        <f t="shared" si="6"/>
        <v>0</v>
      </c>
      <c r="K58" s="97"/>
      <c r="L58" s="85"/>
      <c r="M58" s="85"/>
      <c r="N58" s="85"/>
    </row>
    <row r="59" spans="1:14" hidden="1">
      <c r="A59" s="54"/>
      <c r="B59" s="80"/>
      <c r="C59" s="117">
        <f t="shared" si="0"/>
        <v>0</v>
      </c>
      <c r="D59" s="140">
        <f t="shared" si="7"/>
        <v>0</v>
      </c>
      <c r="E59" s="104">
        <f t="shared" si="1"/>
        <v>0</v>
      </c>
      <c r="F59" s="104">
        <f t="shared" si="2"/>
        <v>0</v>
      </c>
      <c r="G59" s="104">
        <f t="shared" si="3"/>
        <v>0</v>
      </c>
      <c r="H59" s="104">
        <f t="shared" si="4"/>
        <v>0</v>
      </c>
      <c r="I59" s="104">
        <f t="shared" si="5"/>
        <v>0</v>
      </c>
      <c r="J59" s="186">
        <f t="shared" si="6"/>
        <v>0</v>
      </c>
      <c r="K59" s="97"/>
      <c r="L59" s="85"/>
      <c r="M59" s="85"/>
      <c r="N59" s="85"/>
    </row>
    <row r="60" spans="1:14" hidden="1">
      <c r="A60" s="54"/>
      <c r="B60" s="80"/>
      <c r="C60" s="117">
        <f t="shared" si="0"/>
        <v>0</v>
      </c>
      <c r="D60" s="140">
        <f t="shared" si="7"/>
        <v>0</v>
      </c>
      <c r="E60" s="104">
        <f t="shared" si="1"/>
        <v>0</v>
      </c>
      <c r="F60" s="104">
        <f t="shared" si="2"/>
        <v>0</v>
      </c>
      <c r="G60" s="104">
        <f t="shared" si="3"/>
        <v>0</v>
      </c>
      <c r="H60" s="104">
        <f t="shared" si="4"/>
        <v>0</v>
      </c>
      <c r="I60" s="104">
        <f t="shared" si="5"/>
        <v>0</v>
      </c>
      <c r="J60" s="186">
        <f t="shared" si="6"/>
        <v>0</v>
      </c>
      <c r="K60" s="97"/>
      <c r="L60" s="85"/>
      <c r="M60" s="85"/>
      <c r="N60" s="85"/>
    </row>
    <row r="61" spans="1:14" hidden="1">
      <c r="A61" s="54"/>
      <c r="B61" s="80"/>
      <c r="C61" s="117">
        <f t="shared" si="0"/>
        <v>0</v>
      </c>
      <c r="D61" s="140">
        <f t="shared" si="7"/>
        <v>0</v>
      </c>
      <c r="E61" s="104">
        <f t="shared" si="1"/>
        <v>0</v>
      </c>
      <c r="F61" s="104">
        <f t="shared" si="2"/>
        <v>0</v>
      </c>
      <c r="G61" s="104">
        <f t="shared" si="3"/>
        <v>0</v>
      </c>
      <c r="H61" s="104">
        <f t="shared" si="4"/>
        <v>0</v>
      </c>
      <c r="I61" s="104">
        <f t="shared" si="5"/>
        <v>0</v>
      </c>
      <c r="J61" s="186">
        <f t="shared" si="6"/>
        <v>0</v>
      </c>
      <c r="K61" s="97"/>
      <c r="L61" s="85"/>
      <c r="M61" s="85"/>
      <c r="N61" s="85"/>
    </row>
    <row r="62" spans="1:14" hidden="1">
      <c r="A62" s="54"/>
      <c r="B62" s="80"/>
      <c r="C62" s="117">
        <f t="shared" si="0"/>
        <v>0</v>
      </c>
      <c r="D62" s="140">
        <f t="shared" si="7"/>
        <v>0</v>
      </c>
      <c r="E62" s="104">
        <f t="shared" si="1"/>
        <v>0</v>
      </c>
      <c r="F62" s="104">
        <f t="shared" si="2"/>
        <v>0</v>
      </c>
      <c r="G62" s="104">
        <f t="shared" si="3"/>
        <v>0</v>
      </c>
      <c r="H62" s="104">
        <f t="shared" si="4"/>
        <v>0</v>
      </c>
      <c r="I62" s="104">
        <f t="shared" si="5"/>
        <v>0</v>
      </c>
      <c r="J62" s="186">
        <f t="shared" si="6"/>
        <v>0</v>
      </c>
      <c r="K62" s="97"/>
      <c r="L62" s="85"/>
      <c r="M62" s="85"/>
      <c r="N62" s="85"/>
    </row>
    <row r="63" spans="1:14" hidden="1">
      <c r="A63" s="54"/>
      <c r="B63" s="80"/>
      <c r="C63" s="117">
        <f t="shared" si="0"/>
        <v>0</v>
      </c>
      <c r="D63" s="140">
        <f t="shared" si="7"/>
        <v>0</v>
      </c>
      <c r="E63" s="104">
        <f t="shared" si="1"/>
        <v>0</v>
      </c>
      <c r="F63" s="104">
        <f t="shared" si="2"/>
        <v>0</v>
      </c>
      <c r="G63" s="104">
        <f t="shared" si="3"/>
        <v>0</v>
      </c>
      <c r="H63" s="104">
        <f t="shared" si="4"/>
        <v>0</v>
      </c>
      <c r="I63" s="104">
        <f t="shared" si="5"/>
        <v>0</v>
      </c>
      <c r="J63" s="186">
        <f t="shared" si="6"/>
        <v>0</v>
      </c>
      <c r="K63" s="97"/>
      <c r="L63" s="85"/>
      <c r="M63" s="85"/>
      <c r="N63" s="85"/>
    </row>
    <row r="64" spans="1:14" hidden="1">
      <c r="A64" s="54"/>
      <c r="B64" s="80"/>
      <c r="C64" s="117">
        <f t="shared" si="0"/>
        <v>0</v>
      </c>
      <c r="D64" s="140">
        <f t="shared" si="7"/>
        <v>0</v>
      </c>
      <c r="E64" s="104">
        <f t="shared" si="1"/>
        <v>0</v>
      </c>
      <c r="F64" s="104">
        <f t="shared" si="2"/>
        <v>0</v>
      </c>
      <c r="G64" s="104">
        <f t="shared" si="3"/>
        <v>0</v>
      </c>
      <c r="H64" s="104">
        <f t="shared" si="4"/>
        <v>0</v>
      </c>
      <c r="I64" s="104">
        <f t="shared" si="5"/>
        <v>0</v>
      </c>
      <c r="J64" s="186">
        <f t="shared" si="6"/>
        <v>0</v>
      </c>
      <c r="K64" s="97"/>
      <c r="L64" s="85"/>
      <c r="M64" s="85"/>
      <c r="N64" s="85"/>
    </row>
    <row r="65" spans="1:14" hidden="1">
      <c r="A65" s="54"/>
      <c r="B65" s="80"/>
      <c r="C65" s="117">
        <f t="shared" si="0"/>
        <v>0</v>
      </c>
      <c r="D65" s="140">
        <f t="shared" si="7"/>
        <v>0</v>
      </c>
      <c r="E65" s="104">
        <f t="shared" si="1"/>
        <v>0</v>
      </c>
      <c r="F65" s="104">
        <f t="shared" si="2"/>
        <v>0</v>
      </c>
      <c r="G65" s="104">
        <f t="shared" si="3"/>
        <v>0</v>
      </c>
      <c r="H65" s="104">
        <f t="shared" si="4"/>
        <v>0</v>
      </c>
      <c r="I65" s="104">
        <f t="shared" si="5"/>
        <v>0</v>
      </c>
      <c r="J65" s="186">
        <f t="shared" si="6"/>
        <v>0</v>
      </c>
      <c r="K65" s="97"/>
      <c r="L65" s="85"/>
      <c r="M65" s="85"/>
      <c r="N65" s="85"/>
    </row>
    <row r="66" spans="1:14" hidden="1">
      <c r="A66" s="54"/>
      <c r="B66" s="80"/>
      <c r="C66" s="117">
        <f t="shared" si="0"/>
        <v>0</v>
      </c>
      <c r="D66" s="140">
        <f t="shared" si="7"/>
        <v>0</v>
      </c>
      <c r="E66" s="104">
        <f t="shared" si="1"/>
        <v>0</v>
      </c>
      <c r="F66" s="104">
        <f t="shared" si="2"/>
        <v>0</v>
      </c>
      <c r="G66" s="104">
        <f t="shared" si="3"/>
        <v>0</v>
      </c>
      <c r="H66" s="104">
        <f t="shared" si="4"/>
        <v>0</v>
      </c>
      <c r="I66" s="104">
        <f t="shared" si="5"/>
        <v>0</v>
      </c>
      <c r="J66" s="186">
        <f t="shared" si="6"/>
        <v>0</v>
      </c>
      <c r="K66" s="97"/>
      <c r="L66" s="85"/>
      <c r="M66" s="85"/>
      <c r="N66" s="85"/>
    </row>
    <row r="67" spans="1:14" hidden="1">
      <c r="A67" s="54"/>
      <c r="B67" s="80"/>
      <c r="C67" s="117">
        <f t="shared" si="0"/>
        <v>0</v>
      </c>
      <c r="D67" s="140">
        <f t="shared" si="7"/>
        <v>0</v>
      </c>
      <c r="E67" s="104">
        <f t="shared" si="1"/>
        <v>0</v>
      </c>
      <c r="F67" s="104">
        <f t="shared" si="2"/>
        <v>0</v>
      </c>
      <c r="G67" s="104">
        <f t="shared" si="3"/>
        <v>0</v>
      </c>
      <c r="H67" s="104">
        <f t="shared" si="4"/>
        <v>0</v>
      </c>
      <c r="I67" s="104">
        <f t="shared" si="5"/>
        <v>0</v>
      </c>
      <c r="J67" s="186">
        <f t="shared" si="6"/>
        <v>0</v>
      </c>
      <c r="K67" s="97"/>
      <c r="L67" s="85"/>
      <c r="M67" s="85"/>
      <c r="N67" s="85"/>
    </row>
    <row r="68" spans="1:14" hidden="1">
      <c r="A68" s="54"/>
      <c r="B68" s="80"/>
      <c r="C68" s="117">
        <f t="shared" si="0"/>
        <v>0</v>
      </c>
      <c r="D68" s="140">
        <f t="shared" si="7"/>
        <v>0</v>
      </c>
      <c r="E68" s="104">
        <f t="shared" si="1"/>
        <v>0</v>
      </c>
      <c r="F68" s="104">
        <f t="shared" si="2"/>
        <v>0</v>
      </c>
      <c r="G68" s="104">
        <f t="shared" si="3"/>
        <v>0</v>
      </c>
      <c r="H68" s="104">
        <f t="shared" si="4"/>
        <v>0</v>
      </c>
      <c r="I68" s="104">
        <f t="shared" si="5"/>
        <v>0</v>
      </c>
      <c r="J68" s="186">
        <f t="shared" si="6"/>
        <v>0</v>
      </c>
      <c r="K68" s="97"/>
      <c r="L68" s="85"/>
      <c r="M68" s="85"/>
      <c r="N68" s="85"/>
    </row>
    <row r="69" spans="1:14" hidden="1">
      <c r="A69" s="54"/>
      <c r="B69" s="80"/>
      <c r="C69" s="117">
        <f t="shared" si="0"/>
        <v>0</v>
      </c>
      <c r="D69" s="140">
        <f t="shared" si="7"/>
        <v>0</v>
      </c>
      <c r="E69" s="104">
        <f t="shared" si="1"/>
        <v>0</v>
      </c>
      <c r="F69" s="104">
        <f t="shared" si="2"/>
        <v>0</v>
      </c>
      <c r="G69" s="104">
        <f t="shared" si="3"/>
        <v>0</v>
      </c>
      <c r="H69" s="104">
        <f t="shared" si="4"/>
        <v>0</v>
      </c>
      <c r="I69" s="104">
        <f t="shared" si="5"/>
        <v>0</v>
      </c>
      <c r="J69" s="186">
        <f t="shared" si="6"/>
        <v>0</v>
      </c>
      <c r="K69" s="97"/>
      <c r="L69" s="85"/>
      <c r="M69" s="85"/>
      <c r="N69" s="85"/>
    </row>
    <row r="70" spans="1:14" hidden="1">
      <c r="A70" s="54"/>
      <c r="B70" s="80"/>
      <c r="C70" s="117">
        <f t="shared" ref="C70:C84" si="8">SUM(E70:K70)</f>
        <v>0</v>
      </c>
      <c r="D70" s="140">
        <f t="shared" si="7"/>
        <v>0</v>
      </c>
      <c r="E70" s="104">
        <f t="shared" ref="E70:E84" si="9">IFERROR(VLOOKUP(B70,$B$93:$C$134,2,FALSE),0)</f>
        <v>0</v>
      </c>
      <c r="F70" s="104">
        <f t="shared" ref="F70:F84" si="10">IFERROR(VLOOKUP(B70,$F$93:$G$134,2,FALSE),0)</f>
        <v>0</v>
      </c>
      <c r="G70" s="104">
        <f t="shared" ref="G70:G84" si="11">IFERROR(VLOOKUP(B70,$J$93:$K$134,2,FALSE),0)</f>
        <v>0</v>
      </c>
      <c r="H70" s="104">
        <f t="shared" ref="H70:H84" si="12">IFERROR(VLOOKUP(B70,$N$93:$O$134,2,FALSE),0)</f>
        <v>0</v>
      </c>
      <c r="I70" s="104">
        <f t="shared" ref="I70:I84" si="13">IFERROR(VLOOKUP(B70,$R$93:$S$134,2,FALSE),0)</f>
        <v>0</v>
      </c>
      <c r="J70" s="186">
        <f t="shared" ref="J70:J84" si="14">IFERROR(VLOOKUP(B70,$V$93:$W$134,2,FALSE),0)</f>
        <v>0</v>
      </c>
      <c r="K70" s="97"/>
      <c r="L70" s="85"/>
      <c r="M70" s="85"/>
      <c r="N70" s="85"/>
    </row>
    <row r="71" spans="1:14" hidden="1">
      <c r="A71" s="54"/>
      <c r="B71" s="80"/>
      <c r="C71" s="117">
        <f t="shared" si="8"/>
        <v>0</v>
      </c>
      <c r="D71" s="140">
        <f t="shared" ref="D71:D84" si="15">SUM(E71:J71)-MIN(E71:H71)</f>
        <v>0</v>
      </c>
      <c r="E71" s="104">
        <f t="shared" si="9"/>
        <v>0</v>
      </c>
      <c r="F71" s="104">
        <f t="shared" si="10"/>
        <v>0</v>
      </c>
      <c r="G71" s="104">
        <f t="shared" si="11"/>
        <v>0</v>
      </c>
      <c r="H71" s="104">
        <f t="shared" si="12"/>
        <v>0</v>
      </c>
      <c r="I71" s="104">
        <f t="shared" si="13"/>
        <v>0</v>
      </c>
      <c r="J71" s="186">
        <f t="shared" si="14"/>
        <v>0</v>
      </c>
      <c r="K71" s="97"/>
      <c r="L71" s="85"/>
      <c r="M71" s="85"/>
      <c r="N71" s="85"/>
    </row>
    <row r="72" spans="1:14" hidden="1">
      <c r="A72" s="54"/>
      <c r="B72" s="80"/>
      <c r="C72" s="117">
        <f t="shared" si="8"/>
        <v>0</v>
      </c>
      <c r="D72" s="140">
        <f t="shared" si="15"/>
        <v>0</v>
      </c>
      <c r="E72" s="104">
        <f t="shared" si="9"/>
        <v>0</v>
      </c>
      <c r="F72" s="104">
        <f t="shared" si="10"/>
        <v>0</v>
      </c>
      <c r="G72" s="104">
        <f t="shared" si="11"/>
        <v>0</v>
      </c>
      <c r="H72" s="104">
        <f t="shared" si="12"/>
        <v>0</v>
      </c>
      <c r="I72" s="104">
        <f t="shared" si="13"/>
        <v>0</v>
      </c>
      <c r="J72" s="186">
        <f t="shared" si="14"/>
        <v>0</v>
      </c>
      <c r="K72" s="97"/>
      <c r="L72" s="85"/>
      <c r="M72" s="85"/>
      <c r="N72" s="85"/>
    </row>
    <row r="73" spans="1:14" hidden="1">
      <c r="A73" s="54"/>
      <c r="B73" s="80"/>
      <c r="C73" s="117">
        <f t="shared" si="8"/>
        <v>0</v>
      </c>
      <c r="D73" s="140">
        <f t="shared" si="15"/>
        <v>0</v>
      </c>
      <c r="E73" s="104">
        <f t="shared" si="9"/>
        <v>0</v>
      </c>
      <c r="F73" s="104">
        <f t="shared" si="10"/>
        <v>0</v>
      </c>
      <c r="G73" s="104">
        <f t="shared" si="11"/>
        <v>0</v>
      </c>
      <c r="H73" s="104">
        <f t="shared" si="12"/>
        <v>0</v>
      </c>
      <c r="I73" s="104">
        <f t="shared" si="13"/>
        <v>0</v>
      </c>
      <c r="J73" s="186">
        <f t="shared" si="14"/>
        <v>0</v>
      </c>
      <c r="K73" s="97"/>
      <c r="L73" s="85"/>
      <c r="M73" s="85"/>
      <c r="N73" s="85"/>
    </row>
    <row r="74" spans="1:14" hidden="1">
      <c r="A74" s="54"/>
      <c r="B74" s="80"/>
      <c r="C74" s="117">
        <f t="shared" si="8"/>
        <v>0</v>
      </c>
      <c r="D74" s="140">
        <f t="shared" si="15"/>
        <v>0</v>
      </c>
      <c r="E74" s="104">
        <f t="shared" si="9"/>
        <v>0</v>
      </c>
      <c r="F74" s="104">
        <f t="shared" si="10"/>
        <v>0</v>
      </c>
      <c r="G74" s="104">
        <f t="shared" si="11"/>
        <v>0</v>
      </c>
      <c r="H74" s="104">
        <f t="shared" si="12"/>
        <v>0</v>
      </c>
      <c r="I74" s="104">
        <f t="shared" si="13"/>
        <v>0</v>
      </c>
      <c r="J74" s="186">
        <f t="shared" si="14"/>
        <v>0</v>
      </c>
      <c r="K74" s="97"/>
      <c r="L74" s="85"/>
      <c r="M74" s="85"/>
      <c r="N74" s="85"/>
    </row>
    <row r="75" spans="1:14" hidden="1">
      <c r="A75" s="54"/>
      <c r="B75" s="80"/>
      <c r="C75" s="117">
        <f t="shared" si="8"/>
        <v>0</v>
      </c>
      <c r="D75" s="140">
        <f t="shared" si="15"/>
        <v>0</v>
      </c>
      <c r="E75" s="104">
        <f t="shared" si="9"/>
        <v>0</v>
      </c>
      <c r="F75" s="104">
        <f t="shared" si="10"/>
        <v>0</v>
      </c>
      <c r="G75" s="104">
        <f t="shared" si="11"/>
        <v>0</v>
      </c>
      <c r="H75" s="104">
        <f t="shared" si="12"/>
        <v>0</v>
      </c>
      <c r="I75" s="104">
        <f t="shared" si="13"/>
        <v>0</v>
      </c>
      <c r="J75" s="186">
        <f t="shared" si="14"/>
        <v>0</v>
      </c>
      <c r="K75" s="97"/>
      <c r="L75" s="85"/>
      <c r="M75" s="85"/>
      <c r="N75" s="85"/>
    </row>
    <row r="76" spans="1:14" ht="15" hidden="1">
      <c r="A76" s="54"/>
      <c r="B76" s="64"/>
      <c r="C76" s="117">
        <f t="shared" si="8"/>
        <v>0</v>
      </c>
      <c r="D76" s="140">
        <f t="shared" si="15"/>
        <v>0</v>
      </c>
      <c r="E76" s="104">
        <f t="shared" si="9"/>
        <v>0</v>
      </c>
      <c r="F76" s="104">
        <f t="shared" si="10"/>
        <v>0</v>
      </c>
      <c r="G76" s="104">
        <f t="shared" si="11"/>
        <v>0</v>
      </c>
      <c r="H76" s="104">
        <f t="shared" si="12"/>
        <v>0</v>
      </c>
      <c r="I76" s="104">
        <f t="shared" si="13"/>
        <v>0</v>
      </c>
      <c r="J76" s="186">
        <f t="shared" si="14"/>
        <v>0</v>
      </c>
      <c r="K76" s="97"/>
      <c r="L76" s="85"/>
      <c r="M76" s="85"/>
      <c r="N76" s="85"/>
    </row>
    <row r="77" spans="1:14" ht="15" hidden="1">
      <c r="A77" s="54"/>
      <c r="B77" s="64"/>
      <c r="C77" s="117">
        <f t="shared" si="8"/>
        <v>0</v>
      </c>
      <c r="D77" s="140">
        <f t="shared" si="15"/>
        <v>0</v>
      </c>
      <c r="E77" s="104">
        <f t="shared" si="9"/>
        <v>0</v>
      </c>
      <c r="F77" s="104">
        <f t="shared" si="10"/>
        <v>0</v>
      </c>
      <c r="G77" s="104">
        <f t="shared" si="11"/>
        <v>0</v>
      </c>
      <c r="H77" s="104">
        <f t="shared" si="12"/>
        <v>0</v>
      </c>
      <c r="I77" s="104">
        <f t="shared" si="13"/>
        <v>0</v>
      </c>
      <c r="J77" s="186">
        <f t="shared" si="14"/>
        <v>0</v>
      </c>
      <c r="K77" s="97"/>
      <c r="L77" s="85"/>
      <c r="M77" s="85"/>
      <c r="N77" s="85"/>
    </row>
    <row r="78" spans="1:14" ht="15" hidden="1">
      <c r="A78" s="54"/>
      <c r="B78" s="64"/>
      <c r="C78" s="117">
        <f t="shared" si="8"/>
        <v>0</v>
      </c>
      <c r="D78" s="140">
        <f t="shared" si="15"/>
        <v>0</v>
      </c>
      <c r="E78" s="104">
        <f t="shared" si="9"/>
        <v>0</v>
      </c>
      <c r="F78" s="104">
        <f t="shared" si="10"/>
        <v>0</v>
      </c>
      <c r="G78" s="104">
        <f t="shared" si="11"/>
        <v>0</v>
      </c>
      <c r="H78" s="104">
        <f t="shared" si="12"/>
        <v>0</v>
      </c>
      <c r="I78" s="104">
        <f t="shared" si="13"/>
        <v>0</v>
      </c>
      <c r="J78" s="186">
        <f t="shared" si="14"/>
        <v>0</v>
      </c>
      <c r="K78" s="97"/>
      <c r="L78" s="85"/>
      <c r="M78" s="85"/>
      <c r="N78" s="85"/>
    </row>
    <row r="79" spans="1:14" ht="15" hidden="1">
      <c r="A79" s="54"/>
      <c r="B79" s="64"/>
      <c r="C79" s="117">
        <f t="shared" si="8"/>
        <v>0</v>
      </c>
      <c r="D79" s="140">
        <f t="shared" si="15"/>
        <v>0</v>
      </c>
      <c r="E79" s="104">
        <f t="shared" si="9"/>
        <v>0</v>
      </c>
      <c r="F79" s="104">
        <f t="shared" si="10"/>
        <v>0</v>
      </c>
      <c r="G79" s="104">
        <f t="shared" si="11"/>
        <v>0</v>
      </c>
      <c r="H79" s="104">
        <f t="shared" si="12"/>
        <v>0</v>
      </c>
      <c r="I79" s="104">
        <f t="shared" si="13"/>
        <v>0</v>
      </c>
      <c r="J79" s="186">
        <f t="shared" si="14"/>
        <v>0</v>
      </c>
      <c r="K79" s="97"/>
      <c r="L79" s="85"/>
      <c r="M79" s="85"/>
      <c r="N79" s="85"/>
    </row>
    <row r="80" spans="1:14" ht="15" hidden="1">
      <c r="A80" s="54"/>
      <c r="B80" s="64"/>
      <c r="C80" s="117">
        <f t="shared" si="8"/>
        <v>0</v>
      </c>
      <c r="D80" s="140">
        <f t="shared" si="15"/>
        <v>0</v>
      </c>
      <c r="E80" s="104">
        <f t="shared" si="9"/>
        <v>0</v>
      </c>
      <c r="F80" s="104">
        <f t="shared" si="10"/>
        <v>0</v>
      </c>
      <c r="G80" s="104">
        <f t="shared" si="11"/>
        <v>0</v>
      </c>
      <c r="H80" s="104">
        <f t="shared" si="12"/>
        <v>0</v>
      </c>
      <c r="I80" s="104">
        <f t="shared" si="13"/>
        <v>0</v>
      </c>
      <c r="J80" s="186">
        <f t="shared" si="14"/>
        <v>0</v>
      </c>
      <c r="K80" s="97"/>
      <c r="L80" s="85"/>
      <c r="M80" s="85"/>
      <c r="N80" s="85"/>
    </row>
    <row r="81" spans="1:24" ht="15" hidden="1">
      <c r="A81" s="54"/>
      <c r="B81" s="64"/>
      <c r="C81" s="117">
        <f t="shared" si="8"/>
        <v>0</v>
      </c>
      <c r="D81" s="140">
        <f t="shared" si="15"/>
        <v>0</v>
      </c>
      <c r="E81" s="104">
        <f t="shared" si="9"/>
        <v>0</v>
      </c>
      <c r="F81" s="104">
        <f t="shared" si="10"/>
        <v>0</v>
      </c>
      <c r="G81" s="104">
        <f t="shared" si="11"/>
        <v>0</v>
      </c>
      <c r="H81" s="104">
        <f t="shared" si="12"/>
        <v>0</v>
      </c>
      <c r="I81" s="104">
        <f t="shared" si="13"/>
        <v>0</v>
      </c>
      <c r="J81" s="186">
        <f t="shared" si="14"/>
        <v>0</v>
      </c>
      <c r="K81" s="97"/>
      <c r="L81" s="85"/>
      <c r="M81" s="85"/>
      <c r="N81" s="85"/>
    </row>
    <row r="82" spans="1:24" ht="15" hidden="1">
      <c r="A82" s="54"/>
      <c r="B82" s="64"/>
      <c r="C82" s="117">
        <f t="shared" si="8"/>
        <v>0</v>
      </c>
      <c r="D82" s="140">
        <f t="shared" si="15"/>
        <v>0</v>
      </c>
      <c r="E82" s="104">
        <f t="shared" si="9"/>
        <v>0</v>
      </c>
      <c r="F82" s="104">
        <f t="shared" si="10"/>
        <v>0</v>
      </c>
      <c r="G82" s="104">
        <f t="shared" si="11"/>
        <v>0</v>
      </c>
      <c r="H82" s="104">
        <f t="shared" si="12"/>
        <v>0</v>
      </c>
      <c r="I82" s="104">
        <f t="shared" si="13"/>
        <v>0</v>
      </c>
      <c r="J82" s="186">
        <f t="shared" si="14"/>
        <v>0</v>
      </c>
      <c r="K82" s="97"/>
      <c r="L82" s="85"/>
      <c r="M82" s="85"/>
      <c r="N82" s="85"/>
    </row>
    <row r="83" spans="1:24" ht="15" hidden="1">
      <c r="A83" s="54"/>
      <c r="B83" s="64"/>
      <c r="C83" s="117">
        <f t="shared" si="8"/>
        <v>0</v>
      </c>
      <c r="D83" s="140">
        <f t="shared" si="15"/>
        <v>0</v>
      </c>
      <c r="E83" s="104">
        <f t="shared" si="9"/>
        <v>0</v>
      </c>
      <c r="F83" s="104">
        <f t="shared" si="10"/>
        <v>0</v>
      </c>
      <c r="G83" s="104">
        <f t="shared" si="11"/>
        <v>0</v>
      </c>
      <c r="H83" s="104">
        <f t="shared" si="12"/>
        <v>0</v>
      </c>
      <c r="I83" s="104">
        <f t="shared" si="13"/>
        <v>0</v>
      </c>
      <c r="J83" s="186">
        <f t="shared" si="14"/>
        <v>0</v>
      </c>
      <c r="K83" s="97"/>
      <c r="L83" s="85"/>
      <c r="M83" s="85"/>
      <c r="N83" s="85"/>
    </row>
    <row r="84" spans="1:24" ht="15" hidden="1">
      <c r="A84" s="49"/>
      <c r="B84" s="64"/>
      <c r="C84" s="117">
        <f t="shared" si="8"/>
        <v>0</v>
      </c>
      <c r="D84" s="140">
        <f t="shared" si="15"/>
        <v>0</v>
      </c>
      <c r="E84" s="104">
        <f t="shared" si="9"/>
        <v>0</v>
      </c>
      <c r="F84" s="104">
        <f t="shared" si="10"/>
        <v>0</v>
      </c>
      <c r="G84" s="104">
        <f t="shared" si="11"/>
        <v>0</v>
      </c>
      <c r="H84" s="104">
        <f t="shared" si="12"/>
        <v>0</v>
      </c>
      <c r="I84" s="104">
        <f t="shared" si="13"/>
        <v>0</v>
      </c>
      <c r="J84" s="186">
        <f t="shared" si="14"/>
        <v>0</v>
      </c>
      <c r="K84" s="97"/>
      <c r="L84" s="85"/>
      <c r="M84" s="85"/>
      <c r="N84" s="85"/>
    </row>
    <row r="85" spans="1:24">
      <c r="K85" s="97"/>
    </row>
    <row r="86" spans="1:24">
      <c r="K86" s="97"/>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3</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85" t="e">
        <f>VLOOKUP(F92,'POINTS SCORE'!$B$8:$AK$37,2,FALSE)</f>
        <v>#N/A</v>
      </c>
      <c r="H93" s="94" t="e">
        <f>VLOOKUP(F92,'POINTS SCORE'!$B$37:$AK$78,2,FALSE)</f>
        <v>#N/A</v>
      </c>
      <c r="I93" s="96">
        <v>1</v>
      </c>
      <c r="J93" s="85" t="s">
        <v>1199</v>
      </c>
      <c r="K93" s="85">
        <v>0</v>
      </c>
      <c r="L93" s="94">
        <v>0</v>
      </c>
      <c r="M93" s="96">
        <v>1</v>
      </c>
      <c r="N93" s="85"/>
      <c r="O93" s="85" t="e">
        <f>VLOOKUP(N92,'POINTS SCORE'!$B$8:$AK$37,2,FALSE)</f>
        <v>#N/A</v>
      </c>
      <c r="P93" s="94" t="e">
        <f>VLOOKUP(N92,'POINTS SCORE'!$B$37:$AK$78,2,FALSE)</f>
        <v>#N/A</v>
      </c>
      <c r="Q93" s="88">
        <v>1</v>
      </c>
      <c r="S93" s="85" t="e">
        <f>VLOOKUP(R92,'POINTS SCORE'!$B$8:$AK$37,2,FALSE)</f>
        <v>#N/A</v>
      </c>
      <c r="T93" s="94" t="e">
        <f>VLOOKUP(R92,'POINTS SCORE'!$B$37:$AK$78,2,FALSE)</f>
        <v>#N/A</v>
      </c>
      <c r="U93" s="88">
        <v>1</v>
      </c>
      <c r="W93" s="94" t="e">
        <f>VLOOKUP(V92,'POINTS SCORE'!$B$8:$AK$37,2,FALSE)</f>
        <v>#N/A</v>
      </c>
      <c r="X93" s="95" t="e">
        <f>VLOOKUP(V92,'POINTS SCORE'!$B$37:$AK$78,2,FALSE)</f>
        <v>#N/A</v>
      </c>
    </row>
    <row r="94" spans="1:24">
      <c r="A94" s="88">
        <v>2</v>
      </c>
      <c r="C94" s="94" t="e">
        <f>VLOOKUP(B91,'POINTS SCORE'!$B$8:$AK$37,4,FALSE)</f>
        <v>#N/A</v>
      </c>
      <c r="D94" s="94" t="e">
        <f>VLOOKUP(B91,'POINTS SCORE'!$B$37:$AK$78,4,FALSE)</f>
        <v>#N/A</v>
      </c>
      <c r="E94" s="96">
        <v>2</v>
      </c>
      <c r="F94" s="85"/>
      <c r="G94" s="94" t="e">
        <f>VLOOKUP(F91,'POINTS SCORE'!$B$8:$AK$37,4,FALSE)</f>
        <v>#N/A</v>
      </c>
      <c r="H94" s="94" t="e">
        <f>VLOOKUP(F91,'POINTS SCORE'!$B$37:$AK$78,4,FALSE)</f>
        <v>#N/A</v>
      </c>
      <c r="I94" s="96">
        <v>2</v>
      </c>
      <c r="J94" s="85" t="s">
        <v>1200</v>
      </c>
      <c r="K94" s="94">
        <v>0</v>
      </c>
      <c r="L94" s="94">
        <v>0</v>
      </c>
      <c r="M94" s="96">
        <v>2</v>
      </c>
      <c r="N94" s="85"/>
      <c r="O94" s="94" t="e">
        <f>VLOOKUP(N91,'POINTS SCORE'!$B$8:$AK$37,4,FALSE)</f>
        <v>#N/A</v>
      </c>
      <c r="P94" s="94" t="e">
        <f>VLOOKUP(N91,'POINTS SCORE'!$B$37:$AK$78,4,FALSE)</f>
        <v>#N/A</v>
      </c>
      <c r="Q94" s="88">
        <v>2</v>
      </c>
      <c r="S94" s="94" t="e">
        <f>VLOOKUP(R91,'POINTS SCORE'!$B$8:$AK$37,4,FALSE)</f>
        <v>#N/A</v>
      </c>
      <c r="T94" s="94" t="e">
        <f>VLOOKUP(R91,'POINTS SCORE'!$B$37:$AK$78,4,FALSE)</f>
        <v>#N/A</v>
      </c>
      <c r="U94" s="88">
        <v>2</v>
      </c>
      <c r="W94" s="85" t="e">
        <f>VLOOKUP(V92,'POINTS SCORE'!$B$8:$AK$37,3,FALSE)</f>
        <v>#N/A</v>
      </c>
      <c r="X94" s="89" t="e">
        <f>VLOOKUP(V92,'POINTS SCORE'!$B$37:$AK$78,3,FALSE)</f>
        <v>#N/A</v>
      </c>
    </row>
    <row r="95" spans="1:24">
      <c r="A95" s="88">
        <v>3</v>
      </c>
      <c r="C95" s="94" t="e">
        <f>VLOOKUP(B91,'POINTS SCORE'!$B$8:$AK$37,5,FALSE)</f>
        <v>#N/A</v>
      </c>
      <c r="D95" s="94" t="e">
        <f>VLOOKUP(B91,'POINTS SCORE'!$B$37:$AK$78,5,FALSE)</f>
        <v>#N/A</v>
      </c>
      <c r="E95" s="96">
        <v>3</v>
      </c>
      <c r="F95" s="85"/>
      <c r="G95" s="94" t="e">
        <f>VLOOKUP(F91,'POINTS SCORE'!$B$8:$AK$37,5,FALSE)</f>
        <v>#N/A</v>
      </c>
      <c r="H95" s="94" t="e">
        <f>VLOOKUP(F91,'POINTS SCORE'!$B$37:$AK$78,5,FALSE)</f>
        <v>#N/A</v>
      </c>
      <c r="I95" s="96">
        <v>3</v>
      </c>
      <c r="J95" s="85" t="s">
        <v>1201</v>
      </c>
      <c r="K95" s="94">
        <v>0</v>
      </c>
      <c r="L95" s="94">
        <v>0</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94" t="e">
        <f>VLOOKUP(B91,'POINTS SCORE'!$B$8:$AK$37,6,FALSE)</f>
        <v>#N/A</v>
      </c>
      <c r="D96" s="94" t="e">
        <f>VLOOKUP(B91,'POINTS SCORE'!$B$37:$AK$78,6,FALSE)</f>
        <v>#N/A</v>
      </c>
      <c r="E96" s="96">
        <v>4</v>
      </c>
      <c r="F96" s="85"/>
      <c r="G96" s="94" t="e">
        <f>VLOOKUP(F91,'POINTS SCORE'!$B$8:$AK$37,6,FALSE)</f>
        <v>#N/A</v>
      </c>
      <c r="H96" s="94" t="e">
        <f>VLOOKUP(F91,'POINTS SCORE'!$B$37:$AK$78,6,FALSE)</f>
        <v>#N/A</v>
      </c>
      <c r="I96" s="96">
        <v>4</v>
      </c>
      <c r="J96" s="85"/>
      <c r="K96" s="94">
        <f>VLOOKUP(J92,'POINTS SCORE'!$B$8:$AK$37,5,FALSE)</f>
        <v>0</v>
      </c>
      <c r="L96" s="94">
        <f>VLOOKUP(J92,'POINTS SCORE'!$B$37:$AK$78,5,FALSE)</f>
        <v>0</v>
      </c>
      <c r="M96" s="96">
        <v>4</v>
      </c>
      <c r="N96" s="85"/>
      <c r="O96" s="94" t="e">
        <f>VLOOKUP(N92,'POINTS SCORE'!$B$8:$AK$37,5,FALSE)</f>
        <v>#N/A</v>
      </c>
      <c r="P96" s="94" t="e">
        <f>VLOOKUP(N92,'POINTS SCORE'!$B$37:$AK$78,5,FALSE)</f>
        <v>#N/A</v>
      </c>
      <c r="Q96" s="88">
        <v>4</v>
      </c>
      <c r="S96" s="94" t="e">
        <f>VLOOKUP(R92,'POINTS SCORE'!$B$8:$AK$37,5,FALSE)</f>
        <v>#N/A</v>
      </c>
      <c r="T96" s="94" t="e">
        <f>VLOOKUP(R92,'POINTS SCORE'!$B$37:$AK$78,5,FALSE)</f>
        <v>#N/A</v>
      </c>
      <c r="U96" s="88">
        <v>4</v>
      </c>
      <c r="W96" s="85" t="e">
        <f>VLOOKUP(V92,'POINTS SCORE'!$B$8:$AK$37,5,FALSE)</f>
        <v>#N/A</v>
      </c>
      <c r="X96" s="89" t="e">
        <f>VLOOKUP(V92,'POINTS SCORE'!$B$37:$AK$78,5,FALSE)</f>
        <v>#N/A</v>
      </c>
    </row>
    <row r="97" spans="1:24">
      <c r="A97" s="88">
        <v>5</v>
      </c>
      <c r="C97" s="94" t="e">
        <f>VLOOKUP(B91,'POINTS SCORE'!$B$8:$AK$37,7,FALSE)</f>
        <v>#N/A</v>
      </c>
      <c r="D97" s="94" t="e">
        <f>VLOOKUP(B91,'POINTS SCORE'!$B$37:$AK$78,7,FALSE)</f>
        <v>#N/A</v>
      </c>
      <c r="E97" s="96">
        <v>5</v>
      </c>
      <c r="F97" s="85"/>
      <c r="G97" s="94" t="e">
        <f>VLOOKUP(F91,'POINTS SCORE'!$B$8:$AK$37,7,FALSE)</f>
        <v>#N/A</v>
      </c>
      <c r="H97" s="94" t="e">
        <f>VLOOKUP(F91,'POINTS SCORE'!$B$37:$AK$78,7,FALSE)</f>
        <v>#N/A</v>
      </c>
      <c r="I97" s="96">
        <v>5</v>
      </c>
      <c r="J97" s="85"/>
      <c r="K97" s="94">
        <f>VLOOKUP(J92,'POINTS SCORE'!$B$8:$AK$37,6,FALSE)</f>
        <v>0</v>
      </c>
      <c r="L97" s="94">
        <f>VLOOKUP(J92,'POINTS SCORE'!$B$37:$AK$78,6,FALSE)</f>
        <v>0</v>
      </c>
      <c r="M97" s="96">
        <v>5</v>
      </c>
      <c r="N97" s="85"/>
      <c r="O97" s="94" t="e">
        <f>VLOOKUP(N92,'POINTS SCORE'!$B$8:$AK$37,6,FALSE)</f>
        <v>#N/A</v>
      </c>
      <c r="P97" s="94" t="e">
        <f>VLOOKUP(N92,'POINTS SCORE'!$B$37:$AK$78,6,FALSE)</f>
        <v>#N/A</v>
      </c>
      <c r="Q97" s="88">
        <v>5</v>
      </c>
      <c r="S97" s="94" t="e">
        <f>VLOOKUP(R92,'POINTS SCORE'!$B$8:$AK$37,6,FALSE)</f>
        <v>#N/A</v>
      </c>
      <c r="T97" s="94" t="e">
        <f>VLOOKUP(R92,'POINTS SCORE'!$B$37:$AK$78,6,FALSE)</f>
        <v>#N/A</v>
      </c>
      <c r="U97" s="88">
        <v>5</v>
      </c>
      <c r="W97" s="85" t="e">
        <f>VLOOKUP(V92,'POINTS SCORE'!$B$8:$AK$37,6,FALSE)</f>
        <v>#N/A</v>
      </c>
      <c r="X97" s="89" t="e">
        <f>VLOOKUP(V92,'POINTS SCORE'!$B$37:$AK$78,6,FALSE)</f>
        <v>#N/A</v>
      </c>
    </row>
    <row r="98" spans="1:24">
      <c r="A98" s="88">
        <v>6</v>
      </c>
      <c r="C98" s="94" t="e">
        <f>VLOOKUP(B91,'POINTS SCORE'!$B$8:$AK$37,8,FALSE)</f>
        <v>#N/A</v>
      </c>
      <c r="D98" s="94" t="e">
        <f>VLOOKUP(B91,'POINTS SCORE'!$B$37:$AK$78,8,FALSE)</f>
        <v>#N/A</v>
      </c>
      <c r="E98" s="96">
        <v>6</v>
      </c>
      <c r="F98" s="85"/>
      <c r="G98" s="94" t="e">
        <f>VLOOKUP(F91,'POINTS SCORE'!$B$8:$AK$37,8,FALSE)</f>
        <v>#N/A</v>
      </c>
      <c r="H98" s="94" t="e">
        <f>VLOOKUP(F91,'POINTS SCORE'!$B$37:$AK$78,8,FALSE)</f>
        <v>#N/A</v>
      </c>
      <c r="I98" s="96">
        <v>6</v>
      </c>
      <c r="J98" s="85"/>
      <c r="K98" s="94">
        <f>VLOOKUP(J92,'POINTS SCORE'!$B$8:$AK$37,7,FALSE)</f>
        <v>0</v>
      </c>
      <c r="L98" s="94">
        <f>VLOOKUP(J92,'POINTS SCORE'!$B$37:$AK$78,7,FALSE)</f>
        <v>0</v>
      </c>
      <c r="M98" s="96">
        <v>6</v>
      </c>
      <c r="N98" s="85"/>
      <c r="O98" s="94" t="e">
        <f>VLOOKUP(N92,'POINTS SCORE'!$B$8:$AK$37,7,FALSE)</f>
        <v>#N/A</v>
      </c>
      <c r="P98" s="94" t="e">
        <f>VLOOKUP(N92,'POINTS SCORE'!$B$37:$AK$78,7,FALSE)</f>
        <v>#N/A</v>
      </c>
      <c r="Q98" s="88">
        <v>6</v>
      </c>
      <c r="S98" s="94" t="e">
        <f>VLOOKUP(R92,'POINTS SCORE'!$B$8:$AK$37,7,FALSE)</f>
        <v>#N/A</v>
      </c>
      <c r="T98" s="94" t="e">
        <f>VLOOKUP(R92,'POINTS SCORE'!$B$37:$AK$78,7,FALSE)</f>
        <v>#N/A</v>
      </c>
      <c r="U98" s="88">
        <v>6</v>
      </c>
      <c r="W98" s="85" t="e">
        <f>VLOOKUP(V92,'POINTS SCORE'!$B$8:$AK$37,7,FALSE)</f>
        <v>#N/A</v>
      </c>
      <c r="X98" s="89" t="e">
        <f>VLOOKUP(V92,'POINTS SCORE'!$B$37:$AK$78,7,FALSE)</f>
        <v>#N/A</v>
      </c>
    </row>
    <row r="99" spans="1:24">
      <c r="A99" s="88">
        <v>7</v>
      </c>
      <c r="B99" s="99"/>
      <c r="C99" s="94" t="e">
        <f>VLOOKUP(B91,'POINTS SCORE'!$B$8:$AK$37,9,FALSE)</f>
        <v>#N/A</v>
      </c>
      <c r="D99" s="94" t="e">
        <f>VLOOKUP(B91,'POINTS SCORE'!$B$37:$AK$78,9,FALSE)</f>
        <v>#N/A</v>
      </c>
      <c r="E99" s="96">
        <v>7</v>
      </c>
      <c r="F99" s="85"/>
      <c r="G99" s="94" t="e">
        <f>VLOOKUP(F91,'POINTS SCORE'!$B$8:$AK$37,9,FALSE)</f>
        <v>#N/A</v>
      </c>
      <c r="H99" s="94" t="e">
        <f>VLOOKUP(F91,'POINTS SCORE'!$B$37:$AK$78,9,FALSE)</f>
        <v>#N/A</v>
      </c>
      <c r="I99" s="96">
        <v>7</v>
      </c>
      <c r="J99" s="85"/>
      <c r="K99" s="94">
        <f>VLOOKUP(J92,'POINTS SCORE'!$B$8:$AK$37,8,FALSE)</f>
        <v>0</v>
      </c>
      <c r="L99" s="94">
        <f>VLOOKUP(J92,'POINTS SCORE'!$B$37:$AK$78,8,FALSE)</f>
        <v>0</v>
      </c>
      <c r="M99" s="96">
        <v>7</v>
      </c>
      <c r="N99" s="85"/>
      <c r="O99" s="94" t="e">
        <f>VLOOKUP(N92,'POINTS SCORE'!$B$8:$AK$37,8,FALSE)</f>
        <v>#N/A</v>
      </c>
      <c r="P99" s="94" t="e">
        <f>VLOOKUP(N92,'POINTS SCORE'!$B$37:$AK$78,8,FALSE)</f>
        <v>#N/A</v>
      </c>
      <c r="Q99" s="88">
        <v>7</v>
      </c>
      <c r="S99" s="94" t="e">
        <f>VLOOKUP(R92,'POINTS SCORE'!$B$8:$AK$37,8,FALSE)</f>
        <v>#N/A</v>
      </c>
      <c r="T99" s="94" t="e">
        <f>VLOOKUP(R92,'POINTS SCORE'!$B$37:$AK$78,8,FALSE)</f>
        <v>#N/A</v>
      </c>
      <c r="U99" s="88">
        <v>7</v>
      </c>
      <c r="W99" s="85" t="e">
        <f>VLOOKUP(V92,'POINTS SCORE'!$B$8:$AK$37,8,FALSE)</f>
        <v>#N/A</v>
      </c>
      <c r="X99" s="89" t="e">
        <f>VLOOKUP(V92,'POINTS SCORE'!$B$37:$AK$78,8,FALSE)</f>
        <v>#N/A</v>
      </c>
    </row>
    <row r="100" spans="1:24">
      <c r="A100" s="88">
        <v>8</v>
      </c>
      <c r="B100" s="99"/>
      <c r="C100" s="94" t="e">
        <f>VLOOKUP(B91,'POINTS SCORE'!$B$8:$AK$37,10,FALSE)</f>
        <v>#N/A</v>
      </c>
      <c r="D100" s="94" t="e">
        <f>VLOOKUP(B91,'POINTS SCORE'!$B$37:$AK$78,10,FALSE)</f>
        <v>#N/A</v>
      </c>
      <c r="E100" s="96">
        <v>8</v>
      </c>
      <c r="F100" s="85"/>
      <c r="G100" s="94" t="e">
        <f>VLOOKUP(F91,'POINTS SCORE'!$B$8:$AK$37,10,FALSE)</f>
        <v>#N/A</v>
      </c>
      <c r="H100" s="94" t="e">
        <f>VLOOKUP(F91,'POINTS SCORE'!$B$37:$AK$78,10,FALSE)</f>
        <v>#N/A</v>
      </c>
      <c r="I100" s="96">
        <v>8</v>
      </c>
      <c r="J100" s="85"/>
      <c r="K100" s="94">
        <f>VLOOKUP(J92,'POINTS SCORE'!$B$8:$AK$37,9,FALSE)</f>
        <v>0</v>
      </c>
      <c r="L100" s="94">
        <f>VLOOKUP(J92,'POINTS SCORE'!$B$37:$AK$78,9,FALSE)</f>
        <v>0</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c r="C101" s="94" t="e">
        <f>VLOOKUP(B91,'POINTS SCORE'!$B$8:$AK$37,11,FALSE)</f>
        <v>#N/A</v>
      </c>
      <c r="D101" s="94" t="e">
        <f>VLOOKUP(B91,'POINTS SCORE'!$B$37:$AK$78,11,FALSE)</f>
        <v>#N/A</v>
      </c>
      <c r="E101" s="96">
        <v>9</v>
      </c>
      <c r="F101" s="85"/>
      <c r="G101" s="94" t="e">
        <f>VLOOKUP(F91,'POINTS SCORE'!$B$8:$AK$37,11,FALSE)</f>
        <v>#N/A</v>
      </c>
      <c r="H101" s="94" t="e">
        <f>VLOOKUP(F91,'POINTS SCORE'!$B$37:$AK$78,11,FALSE)</f>
        <v>#N/A</v>
      </c>
      <c r="I101" s="96">
        <v>9</v>
      </c>
      <c r="J101" s="85"/>
      <c r="K101" s="94">
        <f>VLOOKUP(J92,'POINTS SCORE'!$B$8:$AK$37,10,FALSE)</f>
        <v>0</v>
      </c>
      <c r="L101" s="94">
        <f>VLOOKUP(J92,'POINTS SCORE'!$B$37:$AK$78,10,FALSE)</f>
        <v>0</v>
      </c>
      <c r="M101" s="96">
        <v>9</v>
      </c>
      <c r="N101" s="85"/>
      <c r="O101" s="94" t="e">
        <f>VLOOKUP(N92,'POINTS SCORE'!$B$8:$AK$37,10,FALSE)</f>
        <v>#N/A</v>
      </c>
      <c r="P101" s="94" t="e">
        <f>VLOOKUP(N92,'POINTS SCORE'!$B$37:$AK$78,10,FALSE)</f>
        <v>#N/A</v>
      </c>
      <c r="Q101" s="88">
        <v>9</v>
      </c>
      <c r="S101" s="94" t="e">
        <f>VLOOKUP(R92,'POINTS SCORE'!$B$8:$AK$37,10,FALSE)</f>
        <v>#N/A</v>
      </c>
      <c r="T101" s="94" t="e">
        <f>VLOOKUP(R92,'POINTS SCORE'!$B$37:$AK$78,10,FALSE)</f>
        <v>#N/A</v>
      </c>
      <c r="U101" s="88">
        <v>9</v>
      </c>
      <c r="W101" s="85" t="e">
        <f>VLOOKUP(V92,'POINTS SCORE'!$B$8:$AK$37,10,FALSE)</f>
        <v>#N/A</v>
      </c>
      <c r="X101" s="89" t="e">
        <f>VLOOKUP(V92,'POINTS SCORE'!$B$37:$AK$78,10,FALSE)</f>
        <v>#N/A</v>
      </c>
    </row>
    <row r="102" spans="1:24">
      <c r="A102" s="88">
        <v>10</v>
      </c>
      <c r="B102" s="99"/>
      <c r="C102" s="94" t="e">
        <f>VLOOKUP(B91,'POINTS SCORE'!$B$8:$AK$37,12,FALSE)</f>
        <v>#N/A</v>
      </c>
      <c r="D102" s="94" t="e">
        <f>VLOOKUP(B91,'POINTS SCORE'!$B$37:$AK$78,12,FALSE)</f>
        <v>#N/A</v>
      </c>
      <c r="E102" s="96">
        <v>10</v>
      </c>
      <c r="F102" s="85"/>
      <c r="G102" s="94" t="e">
        <f>VLOOKUP(F91,'POINTS SCORE'!$B$8:$AK$37,12,FALSE)</f>
        <v>#N/A</v>
      </c>
      <c r="H102" s="94" t="e">
        <f>VLOOKUP(F91,'POINTS SCORE'!$B$37:$AK$78,12,FALSE)</f>
        <v>#N/A</v>
      </c>
      <c r="I102" s="96">
        <v>10</v>
      </c>
      <c r="J102" s="85"/>
      <c r="K102" s="94">
        <f>VLOOKUP(J92,'POINTS SCORE'!$B$8:$AK$37,11,FALSE)</f>
        <v>0</v>
      </c>
      <c r="L102" s="94">
        <f>VLOOKUP(J92,'POINTS SCORE'!$B$37:$AK$78,11,FALSE)</f>
        <v>0</v>
      </c>
      <c r="M102" s="96">
        <v>10</v>
      </c>
      <c r="N102" s="85"/>
      <c r="O102" s="94" t="e">
        <f>VLOOKUP(N92,'POINTS SCORE'!$B$8:$AK$37,11,FALSE)</f>
        <v>#N/A</v>
      </c>
      <c r="P102" s="94" t="e">
        <f>VLOOKUP(N92,'POINTS SCORE'!$B$37:$AK$78,11,FALSE)</f>
        <v>#N/A</v>
      </c>
      <c r="Q102" s="88">
        <v>10</v>
      </c>
      <c r="S102" s="94" t="e">
        <f>VLOOKUP(R92,'POINTS SCORE'!$B$8:$AK$37,11,FALSE)</f>
        <v>#N/A</v>
      </c>
      <c r="T102" s="94" t="e">
        <f>VLOOKUP(R92,'POINTS SCORE'!$B$37:$AK$78,11,FALSE)</f>
        <v>#N/A</v>
      </c>
      <c r="U102" s="88">
        <v>10</v>
      </c>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94">
        <f>VLOOKUP(J92,'POINTS SCORE'!$B$8:$AK$37,12,FALSE)</f>
        <v>0</v>
      </c>
      <c r="L103" s="94">
        <f>VLOOKUP(J92,'POINTS SCORE'!$B$37:$AK$78,12,FALSE)</f>
        <v>0</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94">
        <f>VLOOKUP(J92,'POINTS SCORE'!$B$8:$AK$37,13,FALSE)</f>
        <v>0</v>
      </c>
      <c r="L104" s="94">
        <f>VLOOKUP(J92,'POINTS SCORE'!$B$37:$AK$78,13,FALSE)</f>
        <v>0</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94">
        <f>VLOOKUP(J92,'POINTS SCORE'!$B$8:$AK$37,14,FALSE)</f>
        <v>0</v>
      </c>
      <c r="L105" s="94">
        <f>VLOOKUP(J92,'POINTS SCORE'!$B$37:$AK$78,14,FALSE)</f>
        <v>0</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94">
        <f>VLOOKUP(J92,'POINTS SCORE'!$B$8:$AK$37,15,FALSE)</f>
        <v>0</v>
      </c>
      <c r="L106" s="94">
        <f>VLOOKUP(J92,'POINTS SCORE'!$B$37:$AK$78,15,FALSE)</f>
        <v>0</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94">
        <f>VLOOKUP(J92,'POINTS SCORE'!$B$8:$AK$37,16,FALSE)</f>
        <v>0</v>
      </c>
      <c r="L107" s="94">
        <f>VLOOKUP(J92,'POINTS SCORE'!$B$37:$AK$78,16,FALSE)</f>
        <v>0</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94">
        <f>VLOOKUP(J92,'POINTS SCORE'!$B$8:$AK$37,17,FALSE)</f>
        <v>0</v>
      </c>
      <c r="L108" s="94">
        <f>VLOOKUP(J92,'POINTS SCORE'!$B$37:$AK$78,17,FALSE)</f>
        <v>0</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94">
        <f>VLOOKUP(J92,'POINTS SCORE'!$B$8:$AK$37,18,FALSE)</f>
        <v>0</v>
      </c>
      <c r="L109" s="94">
        <f>VLOOKUP(J92,'POINTS SCORE'!$B$37:$AK$78,18,FALSE)</f>
        <v>0</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94">
        <f>VLOOKUP(J92,'POINTS SCORE'!$B$8:$AK$37,19,FALSE)</f>
        <v>0</v>
      </c>
      <c r="L110" s="94">
        <f>VLOOKUP(J92,'POINTS SCORE'!$B$37:$AK$78,19,FALSE)</f>
        <v>0</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94">
        <f>VLOOKUP(J92,'POINTS SCORE'!$B$8:$AK$37,20,FALSE)</f>
        <v>0</v>
      </c>
      <c r="L111" s="94">
        <f>VLOOKUP(J92,'POINTS SCORE'!$B$37:$AK$78,20,FALSE)</f>
        <v>0</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94">
        <f>VLOOKUP(J92,'POINTS SCORE'!$B$8:$AK$37,21,FALSE)</f>
        <v>0</v>
      </c>
      <c r="L112" s="94">
        <f>VLOOKUP(J92,'POINTS SCORE'!$B$37:$AK$78,21,FALSE)</f>
        <v>0</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94">
        <f>VLOOKUP(J92,'POINTS SCORE'!$B$8:$AK$37,22,FALSE)</f>
        <v>0</v>
      </c>
      <c r="L113" s="94">
        <f>VLOOKUP(J92,'POINTS SCORE'!$B$37:$AK$78,22,FALSE)</f>
        <v>0</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94">
        <f>VLOOKUP(J92,'POINTS SCORE'!$B$8:$AK$37,23,FALSE)</f>
        <v>0</v>
      </c>
      <c r="L114" s="94">
        <f>VLOOKUP(J92,'POINTS SCORE'!$B$37:$AK$78,23,FALSE)</f>
        <v>0</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94">
        <f>VLOOKUP(J92,'POINTS SCORE'!$B$8:$AK$37,24,FALSE)</f>
        <v>0</v>
      </c>
      <c r="L115" s="94">
        <f>VLOOKUP(J92,'POINTS SCORE'!$B$37:$AK$78,24,FALSE)</f>
        <v>0</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94">
        <f>VLOOKUP(J92,'POINTS SCORE'!$B$8:$AK$37,25,FALSE)</f>
        <v>0</v>
      </c>
      <c r="L116" s="94">
        <f>VLOOKUP(J92,'POINTS SCORE'!$B$37:$AK$78,25,FALSE)</f>
        <v>0</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94">
        <f>VLOOKUP(J92,'POINTS SCORE'!$B$8:$AK$37,26,FALSE)</f>
        <v>0</v>
      </c>
      <c r="L117" s="94">
        <f>VLOOKUP(J92,'POINTS SCORE'!$B$37:$AK$78,26,FALSE)</f>
        <v>0</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94">
        <f>VLOOKUP(J92,'POINTS SCORE'!$B$8:$AK$37,27,FALSE)</f>
        <v>0</v>
      </c>
      <c r="L118" s="94">
        <f>VLOOKUP(J92,'POINTS SCORE'!$B$37:$AK$78,27,FALSE)</f>
        <v>0</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94">
        <f>VLOOKUP(J92,'POINTS SCORE'!$B$8:$AK$37,28,FALSE)</f>
        <v>0</v>
      </c>
      <c r="L119" s="94">
        <f>VLOOKUP(J92,'POINTS SCORE'!$B$37:$AK$78,28,FALSE)</f>
        <v>0</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94">
        <f>VLOOKUP(J92,'POINTS SCORE'!$B$8:$AK$37,29,FALSE)</f>
        <v>0</v>
      </c>
      <c r="L120" s="94">
        <f>VLOOKUP(J92,'POINTS SCORE'!$B$37:$AK$78,29,FALSE)</f>
        <v>0</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94">
        <f>VLOOKUP(J92,'POINTS SCORE'!$B$8:$AK$37,30,FALSE)</f>
        <v>0</v>
      </c>
      <c r="L121" s="94">
        <f>VLOOKUP(J92,'POINTS SCORE'!$B$37:$AK$78,30,FALSE)</f>
        <v>0</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94">
        <f>VLOOKUP(J92,'POINTS SCORE'!$B$8:$AK$37,31,FALSE)</f>
        <v>0</v>
      </c>
      <c r="L122" s="94">
        <f>VLOOKUP(J92,'POINTS SCORE'!$B$37:$AK$78,31,FALSE)</f>
        <v>0</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85" t="e">
        <f>VLOOKUP(F92,'POINTS SCORE'!$B$8:$AK$37,34,FALSE)</f>
        <v>#N/A</v>
      </c>
      <c r="H123" s="85" t="e">
        <f>VLOOKUP(F92,'POINTS SCORE'!$B$37:$AK$78,34,FALSE)</f>
        <v>#N/A</v>
      </c>
      <c r="I123" s="96" t="s">
        <v>62</v>
      </c>
      <c r="J123" s="85"/>
      <c r="K123" s="94">
        <f>VLOOKUP(J92,'POINTS SCORE'!$B$8:$AK$37,34,FALSE)</f>
        <v>7</v>
      </c>
      <c r="L123" s="94">
        <f>VLOOKUP(J92,'POINTS SCORE'!$B$37:$AK$78,34,FALSE)</f>
        <v>7</v>
      </c>
      <c r="M123" s="96" t="s">
        <v>62</v>
      </c>
      <c r="N123" s="85"/>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W123" s="94" t="e">
        <f>VLOOKUP(V92,'POINTS SCORE'!$B$8:$AK$37,34,FALSE)</f>
        <v>#N/A</v>
      </c>
      <c r="X123" s="95" t="e">
        <f>VLOOKUP(V92,'POINTS SCORE'!$B$37:$AK$78,34,FALSE)</f>
        <v>#N/A</v>
      </c>
    </row>
    <row r="124" spans="1:24">
      <c r="A124" s="88" t="s">
        <v>62</v>
      </c>
      <c r="B124" s="99"/>
      <c r="C124" s="85" t="e">
        <f>VLOOKUP(B92,'POINTS SCORE'!$B$8:$AK$37,34,FALSE)</f>
        <v>#N/A</v>
      </c>
      <c r="D124" s="85" t="e">
        <f>VLOOKUP(B92,'POINTS SCORE'!$B$37:$AK$78,34,FALSE)</f>
        <v>#N/A</v>
      </c>
      <c r="E124" s="96" t="s">
        <v>62</v>
      </c>
      <c r="F124" s="85"/>
      <c r="G124" s="85" t="e">
        <f>VLOOKUP(F92,'POINTS SCORE'!$B$8:$AK$37,34,FALSE)</f>
        <v>#N/A</v>
      </c>
      <c r="H124" s="85" t="e">
        <f>VLOOKUP(F92,'POINTS SCORE'!$B$37:$AK$78,34,FALSE)</f>
        <v>#N/A</v>
      </c>
      <c r="I124" s="96" t="s">
        <v>62</v>
      </c>
      <c r="J124" s="85"/>
      <c r="K124" s="94">
        <f>VLOOKUP(J92,'POINTS SCORE'!$B$8:$AK$37,34,FALSE)</f>
        <v>7</v>
      </c>
      <c r="L124" s="94">
        <f>VLOOKUP(J92,'POINTS SCORE'!$B$37:$AK$78,34,FALSE)</f>
        <v>7</v>
      </c>
      <c r="M124" s="96" t="s">
        <v>62</v>
      </c>
      <c r="N124" s="85"/>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W124" s="94" t="e">
        <f>VLOOKUP(V92,'POINTS SCORE'!$B$8:$AK$37,34,FALSE)</f>
        <v>#N/A</v>
      </c>
      <c r="X124" s="95" t="e">
        <f>VLOOKUP(V92,'POINTS SCORE'!$B$37:$AK$78,34,FALSE)</f>
        <v>#N/A</v>
      </c>
    </row>
    <row r="125" spans="1:24">
      <c r="A125" s="88" t="s">
        <v>62</v>
      </c>
      <c r="B125" s="99"/>
      <c r="C125" s="85" t="e">
        <f>VLOOKUP(B92,'POINTS SCORE'!$B$8:$AK$37,34,FALSE)</f>
        <v>#N/A</v>
      </c>
      <c r="D125" s="85" t="e">
        <f>VLOOKUP(B92,'POINTS SCORE'!$B$37:$AK$78,34,FALSE)</f>
        <v>#N/A</v>
      </c>
      <c r="E125" s="96" t="s">
        <v>62</v>
      </c>
      <c r="F125" s="85"/>
      <c r="G125" s="85" t="e">
        <f>VLOOKUP(F92,'POINTS SCORE'!$B$8:$AK$37,34,FALSE)</f>
        <v>#N/A</v>
      </c>
      <c r="H125" s="85" t="e">
        <f>VLOOKUP(F92,'POINTS SCORE'!$B$37:$AK$78,34,FALSE)</f>
        <v>#N/A</v>
      </c>
      <c r="I125" s="96" t="s">
        <v>62</v>
      </c>
      <c r="J125" s="85"/>
      <c r="K125" s="94">
        <f>VLOOKUP(J92,'POINTS SCORE'!$B$8:$AK$37,34,FALSE)</f>
        <v>7</v>
      </c>
      <c r="L125" s="94">
        <f>VLOOKUP(J92,'POINTS SCORE'!$B$37:$AK$78,34,FALSE)</f>
        <v>7</v>
      </c>
      <c r="M125" s="96" t="s">
        <v>62</v>
      </c>
      <c r="N125" s="85"/>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W125" s="94" t="e">
        <f>VLOOKUP(V92,'POINTS SCORE'!$B$8:$AK$37,34,FALSE)</f>
        <v>#N/A</v>
      </c>
      <c r="X125" s="95" t="e">
        <f>VLOOKUP(V92,'POINTS SCORE'!$B$37:$AK$78,34,FALSE)</f>
        <v>#N/A</v>
      </c>
    </row>
    <row r="126" spans="1:24">
      <c r="A126" s="88" t="s">
        <v>62</v>
      </c>
      <c r="B126" s="99"/>
      <c r="C126" s="85" t="e">
        <f>VLOOKUP(B92,'POINTS SCORE'!$B$8:$AK$37,34,FALSE)</f>
        <v>#N/A</v>
      </c>
      <c r="D126" s="85" t="e">
        <f>VLOOKUP(B92,'POINTS SCORE'!$B$37:$AK$78,34,FALSE)</f>
        <v>#N/A</v>
      </c>
      <c r="E126" s="96" t="s">
        <v>62</v>
      </c>
      <c r="F126" s="85"/>
      <c r="G126" s="85" t="e">
        <f>VLOOKUP(F92,'POINTS SCORE'!$B$8:$AK$37,34,FALSE)</f>
        <v>#N/A</v>
      </c>
      <c r="H126" s="85" t="e">
        <f>VLOOKUP(F92,'POINTS SCORE'!$B$37:$AK$78,34,FALSE)</f>
        <v>#N/A</v>
      </c>
      <c r="I126" s="96" t="s">
        <v>62</v>
      </c>
      <c r="J126" s="85"/>
      <c r="K126" s="94">
        <f>VLOOKUP(J92,'POINTS SCORE'!$B$8:$AK$37,34,FALSE)</f>
        <v>7</v>
      </c>
      <c r="L126" s="94">
        <f>VLOOKUP(J92,'POINTS SCORE'!$B$37:$AK$78,34,FALSE)</f>
        <v>7</v>
      </c>
      <c r="M126" s="96" t="s">
        <v>62</v>
      </c>
      <c r="N126" s="85"/>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W126" s="94" t="e">
        <f>VLOOKUP(V92,'POINTS SCORE'!$B$8:$AK$37,34,FALSE)</f>
        <v>#N/A</v>
      </c>
      <c r="X126" s="95" t="e">
        <f>VLOOKUP(V92,'POINTS SCORE'!$B$37:$AK$78,34,FALSE)</f>
        <v>#N/A</v>
      </c>
    </row>
    <row r="127" spans="1:24">
      <c r="A127" s="88" t="s">
        <v>62</v>
      </c>
      <c r="B127" s="99"/>
      <c r="C127" s="85" t="e">
        <f>VLOOKUP(B92,'POINTS SCORE'!$B$8:$AK$37,34,FALSE)</f>
        <v>#N/A</v>
      </c>
      <c r="D127" s="85" t="e">
        <f>VLOOKUP(B92,'POINTS SCORE'!$B$37:$AK$78,34,FALSE)</f>
        <v>#N/A</v>
      </c>
      <c r="E127" s="96" t="s">
        <v>62</v>
      </c>
      <c r="F127" s="85"/>
      <c r="G127" s="85" t="e">
        <f>VLOOKUP(F92,'POINTS SCORE'!$B$8:$AK$37,34,FALSE)</f>
        <v>#N/A</v>
      </c>
      <c r="H127" s="85" t="e">
        <f>VLOOKUP(F92,'POINTS SCORE'!$B$37:$AK$78,34,FALSE)</f>
        <v>#N/A</v>
      </c>
      <c r="I127" s="96" t="s">
        <v>62</v>
      </c>
      <c r="J127" s="85"/>
      <c r="K127" s="94">
        <f>VLOOKUP(J92,'POINTS SCORE'!$B$8:$AK$37,34,FALSE)</f>
        <v>7</v>
      </c>
      <c r="L127" s="94">
        <f>VLOOKUP(J92,'POINTS SCORE'!$B$37:$AK$78,34,FALSE)</f>
        <v>7</v>
      </c>
      <c r="M127" s="96" t="s">
        <v>62</v>
      </c>
      <c r="N127" s="85"/>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W127" s="94" t="e">
        <f>VLOOKUP(V92,'POINTS SCORE'!$B$8:$AK$37,34,FALSE)</f>
        <v>#N/A</v>
      </c>
      <c r="X127" s="95" t="e">
        <f>VLOOKUP(V92,'POINTS SCORE'!$B$37:$AK$78,34,FALSE)</f>
        <v>#N/A</v>
      </c>
    </row>
    <row r="128" spans="1:24">
      <c r="A128" s="88" t="s">
        <v>62</v>
      </c>
      <c r="B128" s="99"/>
      <c r="C128" s="85" t="e">
        <f>VLOOKUP(B92,'POINTS SCORE'!$B$8:$AK$37,34,FALSE)</f>
        <v>#N/A</v>
      </c>
      <c r="D128" s="85" t="e">
        <f>VLOOKUP(B92,'POINTS SCORE'!$B$37:$AK$78,34,FALSE)</f>
        <v>#N/A</v>
      </c>
      <c r="E128" s="96" t="s">
        <v>62</v>
      </c>
      <c r="F128" s="85"/>
      <c r="G128" s="85" t="e">
        <f>VLOOKUP(F92,'POINTS SCORE'!$B$8:$AK$37,34,FALSE)</f>
        <v>#N/A</v>
      </c>
      <c r="H128" s="85" t="e">
        <f>VLOOKUP(F92,'POINTS SCORE'!$B$37:$AK$78,34,FALSE)</f>
        <v>#N/A</v>
      </c>
      <c r="I128" s="96" t="s">
        <v>62</v>
      </c>
      <c r="J128" s="85"/>
      <c r="K128" s="94">
        <f>VLOOKUP(J92,'POINTS SCORE'!$B$8:$AK$37,34,FALSE)</f>
        <v>7</v>
      </c>
      <c r="L128" s="94">
        <f>VLOOKUP(J92,'POINTS SCORE'!$B$37:$AK$78,34,FALSE)</f>
        <v>7</v>
      </c>
      <c r="M128" s="96" t="s">
        <v>62</v>
      </c>
      <c r="N128" s="85"/>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W128" s="94" t="e">
        <f>VLOOKUP(V92,'POINTS SCORE'!$B$8:$AK$37,34,FALSE)</f>
        <v>#N/A</v>
      </c>
      <c r="X128" s="95" t="e">
        <f>VLOOKUP(V92,'POINTS SCORE'!$B$37:$AK$78,34,FALSE)</f>
        <v>#N/A</v>
      </c>
    </row>
    <row r="129" spans="1:24">
      <c r="A129" s="88" t="s">
        <v>62</v>
      </c>
      <c r="B129" s="99"/>
      <c r="C129" s="85" t="e">
        <f>VLOOKUP(B92,'POINTS SCORE'!$B$8:$AK$37,34,FALSE)</f>
        <v>#N/A</v>
      </c>
      <c r="D129" s="85" t="e">
        <f>VLOOKUP(B92,'POINTS SCORE'!$B$37:$AK$78,34,FALSE)</f>
        <v>#N/A</v>
      </c>
      <c r="E129" s="96" t="s">
        <v>63</v>
      </c>
      <c r="F129" s="85"/>
      <c r="G129" s="85" t="e">
        <f>VLOOKUP(F92,'POINTS SCORE'!$B$8:$AK$37,34,FALSE)</f>
        <v>#N/A</v>
      </c>
      <c r="H129" s="85" t="e">
        <f>VLOOKUP(F92,'POINTS SCORE'!$B$37:$AK$78,34,FALSE)</f>
        <v>#N/A</v>
      </c>
      <c r="I129" s="96" t="s">
        <v>63</v>
      </c>
      <c r="J129" s="85"/>
      <c r="K129" s="94">
        <f>VLOOKUP(J92,'POINTS SCORE'!$B$8:$AK$37,34,FALSE)</f>
        <v>7</v>
      </c>
      <c r="L129" s="94">
        <f>VLOOKUP(J92,'POINTS SCORE'!$B$37:$AK$78,34,FALSE)</f>
        <v>7</v>
      </c>
      <c r="M129" s="96" t="s">
        <v>63</v>
      </c>
      <c r="N129" s="85"/>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W129" s="94" t="e">
        <f>VLOOKUP(V92,'POINTS SCORE'!$B$8:$AK$37,34,FALSE)</f>
        <v>#N/A</v>
      </c>
      <c r="X129" s="95" t="e">
        <f>VLOOKUP(V92,'POINTS SCORE'!$B$37:$AK$78,34,FALSE)</f>
        <v>#N/A</v>
      </c>
    </row>
    <row r="130" spans="1:24">
      <c r="A130" s="88" t="s">
        <v>63</v>
      </c>
      <c r="B130" s="99"/>
      <c r="C130" s="85" t="e">
        <f>VLOOKUP(B92,'POINTS SCORE'!$B$8:$AK$37,34,FALSE)</f>
        <v>#N/A</v>
      </c>
      <c r="D130" s="85" t="e">
        <f>VLOOKUP(B92,'POINTS SCORE'!$B$37:$AK$78,34,FALSE)</f>
        <v>#N/A</v>
      </c>
      <c r="E130" s="96" t="s">
        <v>63</v>
      </c>
      <c r="F130" s="85"/>
      <c r="G130" s="85" t="e">
        <f>VLOOKUP(F92,'POINTS SCORE'!$B$8:$AK$37,34,FALSE)</f>
        <v>#N/A</v>
      </c>
      <c r="H130" s="85" t="e">
        <f>VLOOKUP(F92,'POINTS SCORE'!$B$37:$AK$78,34,FALSE)</f>
        <v>#N/A</v>
      </c>
      <c r="I130" s="96" t="s">
        <v>63</v>
      </c>
      <c r="J130" s="85"/>
      <c r="K130" s="94">
        <f>VLOOKUP(J92,'POINTS SCORE'!$B$8:$AK$37,34,FALSE)</f>
        <v>7</v>
      </c>
      <c r="L130" s="94">
        <f>VLOOKUP(J92,'POINTS SCORE'!$B$37:$AK$78,34,FALSE)</f>
        <v>7</v>
      </c>
      <c r="M130" s="96" t="s">
        <v>63</v>
      </c>
      <c r="N130" s="85"/>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W130" s="94" t="e">
        <f>VLOOKUP(V92,'POINTS SCORE'!$B$8:$AK$37,34,FALSE)</f>
        <v>#N/A</v>
      </c>
      <c r="X130" s="95" t="e">
        <f>VLOOKUP(V92,'POINTS SCORE'!$B$37:$AK$78,34,FALSE)</f>
        <v>#N/A</v>
      </c>
    </row>
    <row r="131" spans="1:24">
      <c r="A131" s="88" t="s">
        <v>63</v>
      </c>
      <c r="B131" s="99"/>
      <c r="C131" s="85" t="e">
        <f>VLOOKUP(B92,'POINTS SCORE'!$B$8:$AK$37,34,FALSE)</f>
        <v>#N/A</v>
      </c>
      <c r="D131" s="85" t="e">
        <f>VLOOKUP(B92,'POINTS SCORE'!$B$37:$AK$78,34,FALSE)</f>
        <v>#N/A</v>
      </c>
      <c r="E131" s="96" t="s">
        <v>63</v>
      </c>
      <c r="F131" s="85"/>
      <c r="G131" s="85" t="e">
        <f>VLOOKUP(F92,'POINTS SCORE'!$B$8:$AK$37,34,FALSE)</f>
        <v>#N/A</v>
      </c>
      <c r="H131" s="85" t="e">
        <f>VLOOKUP(F92,'POINTS SCORE'!$B$37:$AK$78,34,FALSE)</f>
        <v>#N/A</v>
      </c>
      <c r="I131" s="96" t="s">
        <v>63</v>
      </c>
      <c r="J131" s="85"/>
      <c r="K131" s="94">
        <f>VLOOKUP(J92,'POINTS SCORE'!$B$8:$AK$37,34,FALSE)</f>
        <v>7</v>
      </c>
      <c r="L131" s="94">
        <f>VLOOKUP(J92,'POINTS SCORE'!$B$37:$AK$78,34,FALSE)</f>
        <v>7</v>
      </c>
      <c r="M131" s="96" t="s">
        <v>63</v>
      </c>
      <c r="N131" s="85"/>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W131" s="94" t="e">
        <f>VLOOKUP(V92,'POINTS SCORE'!$B$8:$AK$37,34,FALSE)</f>
        <v>#N/A</v>
      </c>
      <c r="X131" s="95" t="e">
        <f>VLOOKUP(V92,'POINTS SCORE'!$B$37:$AK$78,34,FALSE)</f>
        <v>#N/A</v>
      </c>
    </row>
    <row r="132" spans="1:24">
      <c r="A132" s="88" t="s">
        <v>64</v>
      </c>
      <c r="B132" s="99"/>
      <c r="C132" s="85" t="e">
        <f>VLOOKUP(B92,'POINTS SCORE'!$B$8:$AK$37,36,FALSE)</f>
        <v>#N/A</v>
      </c>
      <c r="D132" s="85" t="e">
        <f>VLOOKUP(B92,'POINTS SCORE'!$B$37:$AK$78,36,FALSE)</f>
        <v>#N/A</v>
      </c>
      <c r="E132" s="96" t="s">
        <v>64</v>
      </c>
      <c r="F132" s="85"/>
      <c r="G132" s="85" t="e">
        <f>VLOOKUP(F92,'POINTS SCORE'!$B$8:$AK$37,36,FALSE)</f>
        <v>#N/A</v>
      </c>
      <c r="H132" s="85" t="e">
        <f>VLOOKUP(F92,'POINTS SCORE'!$B$37:$AK$78,36,FALSE)</f>
        <v>#N/A</v>
      </c>
      <c r="I132" s="96" t="s">
        <v>64</v>
      </c>
      <c r="J132" s="85"/>
      <c r="K132" s="94">
        <f>VLOOKUP(J92,'POINTS SCORE'!$B$8:$AK$37,36,FALSE)</f>
        <v>0</v>
      </c>
      <c r="L132" s="94">
        <f>VLOOKUP(J92,'POINTS SCORE'!$B$37:$AK$78,36,FALSE)</f>
        <v>0</v>
      </c>
      <c r="M132" s="96" t="s">
        <v>64</v>
      </c>
      <c r="N132" s="85"/>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W132" s="94" t="e">
        <f>VLOOKUP(V92,'POINTS SCORE'!$B$8:$AK$37,36,FALSE)</f>
        <v>#N/A</v>
      </c>
      <c r="X132" s="95" t="e">
        <f>VLOOKUP(V92,'POINTS SCORE'!$B$37:$AK$78,36,FALSE)</f>
        <v>#N/A</v>
      </c>
    </row>
    <row r="133" spans="1:24">
      <c r="A133" s="88" t="s">
        <v>64</v>
      </c>
      <c r="B133" s="99"/>
      <c r="C133" s="85" t="e">
        <f>VLOOKUP(B92,'POINTS SCORE'!$B$8:$AK$37,36,FALSE)</f>
        <v>#N/A</v>
      </c>
      <c r="D133" s="85" t="e">
        <f>VLOOKUP(B92,'POINTS SCORE'!$B$37:$AK$78,36,FALSE)</f>
        <v>#N/A</v>
      </c>
      <c r="E133" s="96" t="s">
        <v>64</v>
      </c>
      <c r="F133" s="85"/>
      <c r="G133" s="85" t="e">
        <f>VLOOKUP(F92,'POINTS SCORE'!$B$8:$AK$37,36,FALSE)</f>
        <v>#N/A</v>
      </c>
      <c r="H133" s="85" t="e">
        <f>VLOOKUP(F92,'POINTS SCORE'!$B$37:$AK$78,36,FALSE)</f>
        <v>#N/A</v>
      </c>
      <c r="I133" s="96" t="s">
        <v>64</v>
      </c>
      <c r="J133" s="85"/>
      <c r="K133" s="94">
        <f>VLOOKUP(J92,'POINTS SCORE'!$B$8:$AK$37,36,FALSE)</f>
        <v>0</v>
      </c>
      <c r="L133" s="94">
        <f>VLOOKUP(J92,'POINTS SCORE'!$B$37:$AK$78,36,FALSE)</f>
        <v>0</v>
      </c>
      <c r="M133" s="96" t="s">
        <v>64</v>
      </c>
      <c r="N133" s="85"/>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W133" s="94" t="e">
        <f>VLOOKUP(V92,'POINTS SCORE'!$B$8:$AK$37,36,FALSE)</f>
        <v>#N/A</v>
      </c>
      <c r="X133" s="95" t="e">
        <f>VLOOKUP(V92,'POINTS SCORE'!$B$37:$AK$78,36,FALSE)</f>
        <v>#N/A</v>
      </c>
    </row>
    <row r="134" spans="1:24">
      <c r="A134" s="88" t="s">
        <v>64</v>
      </c>
      <c r="B134" s="99"/>
      <c r="C134" s="85" t="e">
        <f>VLOOKUP(B92,'POINTS SCORE'!$B$8:$AK$37,36,FALSE)</f>
        <v>#N/A</v>
      </c>
      <c r="D134" s="85" t="e">
        <f>VLOOKUP(B92,'POINTS SCORE'!$B$37:$AK$78,36,FALSE)</f>
        <v>#N/A</v>
      </c>
      <c r="E134" s="96" t="s">
        <v>64</v>
      </c>
      <c r="F134" s="85"/>
      <c r="G134" s="85" t="e">
        <f>VLOOKUP(F92,'POINTS SCORE'!$B$8:$AK$37,36,FALSE)</f>
        <v>#N/A</v>
      </c>
      <c r="H134" s="85" t="e">
        <f>VLOOKUP(F92,'POINTS SCORE'!$B$37:$AK$78,36,FALSE)</f>
        <v>#N/A</v>
      </c>
      <c r="I134" s="96" t="s">
        <v>64</v>
      </c>
      <c r="J134" s="85"/>
      <c r="K134" s="94">
        <f>VLOOKUP(J92,'POINTS SCORE'!$B$8:$AK$37,36,FALSE)</f>
        <v>0</v>
      </c>
      <c r="L134" s="94">
        <f>VLOOKUP(J92,'POINTS SCORE'!$B$37:$AK$78,36,FALSE)</f>
        <v>0</v>
      </c>
      <c r="M134" s="96" t="s">
        <v>64</v>
      </c>
      <c r="N134" s="85"/>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W134" s="94"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5546875" defaultRowHeight="12.75"/>
  <cols>
    <col min="1" max="1" width="15.5703125" style="1" customWidth="1"/>
    <col min="2" max="4" width="22.5703125" style="1" customWidth="1"/>
    <col min="5" max="15" width="14.5703125" style="1" customWidth="1"/>
    <col min="16" max="45" width="12.5703125" style="1" customWidth="1"/>
    <col min="46" max="16384" width="8.85546875" style="1"/>
  </cols>
  <sheetData>
    <row r="1" spans="1:15" ht="15" customHeight="1"/>
    <row r="2" spans="1:15" ht="15" customHeight="1">
      <c r="B2" s="32" t="s">
        <v>6</v>
      </c>
      <c r="C2" s="221" t="s">
        <v>47</v>
      </c>
      <c r="D2" s="222"/>
      <c r="F2" s="223"/>
      <c r="G2" s="223"/>
    </row>
    <row r="3" spans="1:15" ht="15" customHeight="1"/>
    <row r="4" spans="1:15" ht="15" customHeight="1">
      <c r="A4" s="8"/>
      <c r="B4" s="6"/>
      <c r="C4" s="6"/>
      <c r="D4" s="6"/>
    </row>
    <row r="5" spans="1:15" s="31" customFormat="1" ht="15" customHeight="1">
      <c r="A5" s="48" t="s">
        <v>9</v>
      </c>
      <c r="B5" s="48" t="s">
        <v>8</v>
      </c>
      <c r="C5" s="48" t="s">
        <v>10</v>
      </c>
      <c r="D5" s="48" t="s">
        <v>5</v>
      </c>
      <c r="E5" s="57" t="s">
        <v>23</v>
      </c>
      <c r="F5" s="55" t="s">
        <v>16</v>
      </c>
      <c r="G5" s="56" t="s">
        <v>0</v>
      </c>
      <c r="H5" s="61" t="s">
        <v>1</v>
      </c>
      <c r="I5" s="48" t="s">
        <v>2</v>
      </c>
      <c r="J5" s="47" t="s">
        <v>3</v>
      </c>
      <c r="K5" s="62" t="s">
        <v>4</v>
      </c>
      <c r="L5" s="63" t="s">
        <v>17</v>
      </c>
      <c r="M5" s="58" t="s">
        <v>18</v>
      </c>
      <c r="N5" s="59" t="s">
        <v>19</v>
      </c>
      <c r="O5" s="60" t="s">
        <v>20</v>
      </c>
    </row>
    <row r="6" spans="1:15" ht="15" customHeight="1">
      <c r="A6" s="54"/>
      <c r="B6" s="80"/>
      <c r="C6" s="52">
        <f t="shared" ref="C6:C69" si="0">(LARGE(F6:O6,1))+(LARGE(F6:O6,2))+(LARGE(F6:O6,3))+(LARGE(F6:O6,4))+(LARGE(F6:O6,5))+(LARGE(F6:O6,6))</f>
        <v>0</v>
      </c>
      <c r="D6" s="44">
        <f>E6+F6+G6+H6+I6+J6+K6+L6+M6+N6+O6</f>
        <v>0</v>
      </c>
      <c r="E6" s="71"/>
      <c r="F6" s="77">
        <v>0</v>
      </c>
      <c r="G6" s="46">
        <v>0</v>
      </c>
      <c r="H6" s="45">
        <v>0</v>
      </c>
      <c r="I6" s="46">
        <v>0</v>
      </c>
      <c r="J6" s="46">
        <v>0</v>
      </c>
      <c r="K6" s="71"/>
      <c r="L6" s="46">
        <v>0</v>
      </c>
      <c r="M6" s="46">
        <v>0</v>
      </c>
      <c r="N6" s="70">
        <v>0</v>
      </c>
      <c r="O6" s="45">
        <v>0</v>
      </c>
    </row>
    <row r="7" spans="1:15" ht="15" customHeight="1">
      <c r="A7" s="54"/>
      <c r="B7" s="80"/>
      <c r="C7" s="52">
        <f t="shared" si="0"/>
        <v>0</v>
      </c>
      <c r="D7" s="44">
        <f>E7+F7+G7+H7+I7+J7+K7+L7+M7+N7+O7</f>
        <v>0</v>
      </c>
      <c r="E7" s="71"/>
      <c r="F7" s="77">
        <v>0</v>
      </c>
      <c r="G7" s="46">
        <v>0</v>
      </c>
      <c r="H7" s="45">
        <v>0</v>
      </c>
      <c r="I7" s="46">
        <v>0</v>
      </c>
      <c r="J7" s="46">
        <v>0</v>
      </c>
      <c r="K7" s="71"/>
      <c r="L7" s="46">
        <v>0</v>
      </c>
      <c r="M7" s="46">
        <v>0</v>
      </c>
      <c r="N7" s="70">
        <v>0</v>
      </c>
      <c r="O7" s="45">
        <v>0</v>
      </c>
    </row>
    <row r="8" spans="1:15" ht="15" customHeight="1">
      <c r="A8" s="54"/>
      <c r="B8" s="80"/>
      <c r="C8" s="52">
        <f t="shared" si="0"/>
        <v>0</v>
      </c>
      <c r="D8" s="44">
        <f t="shared" ref="D8:D71" si="1">E8+F8+G8+H8+I8+J8+K8+L8+M8+N8+O8</f>
        <v>0</v>
      </c>
      <c r="E8" s="71"/>
      <c r="F8" s="77">
        <v>0</v>
      </c>
      <c r="G8" s="46">
        <v>0</v>
      </c>
      <c r="H8" s="45">
        <v>0</v>
      </c>
      <c r="I8" s="46">
        <v>0</v>
      </c>
      <c r="J8" s="46">
        <v>0</v>
      </c>
      <c r="K8" s="71"/>
      <c r="L8" s="46">
        <v>0</v>
      </c>
      <c r="M8" s="46">
        <v>0</v>
      </c>
      <c r="N8" s="70">
        <v>0</v>
      </c>
      <c r="O8" s="45">
        <v>0</v>
      </c>
    </row>
    <row r="9" spans="1:15" ht="15" customHeight="1">
      <c r="A9" s="54"/>
      <c r="B9" s="80"/>
      <c r="C9" s="52">
        <f t="shared" si="0"/>
        <v>0</v>
      </c>
      <c r="D9" s="44">
        <f t="shared" si="1"/>
        <v>0</v>
      </c>
      <c r="E9" s="70"/>
      <c r="F9" s="77">
        <v>0</v>
      </c>
      <c r="G9" s="46">
        <v>0</v>
      </c>
      <c r="H9" s="45">
        <v>0</v>
      </c>
      <c r="I9" s="46">
        <v>0</v>
      </c>
      <c r="J9" s="46">
        <v>0</v>
      </c>
      <c r="K9" s="70"/>
      <c r="L9" s="46">
        <v>0</v>
      </c>
      <c r="M9" s="46">
        <v>0</v>
      </c>
      <c r="N9" s="70">
        <v>0</v>
      </c>
      <c r="O9" s="45">
        <v>0</v>
      </c>
    </row>
    <row r="10" spans="1:15" ht="15" customHeight="1">
      <c r="A10" s="54"/>
      <c r="B10" s="80"/>
      <c r="C10" s="52">
        <f t="shared" si="0"/>
        <v>0</v>
      </c>
      <c r="D10" s="44">
        <f t="shared" si="1"/>
        <v>0</v>
      </c>
      <c r="E10" s="71"/>
      <c r="F10" s="77">
        <v>0</v>
      </c>
      <c r="G10" s="46">
        <v>0</v>
      </c>
      <c r="H10" s="45">
        <v>0</v>
      </c>
      <c r="I10" s="46">
        <v>0</v>
      </c>
      <c r="J10" s="46">
        <v>0</v>
      </c>
      <c r="K10" s="71"/>
      <c r="L10" s="46">
        <v>0</v>
      </c>
      <c r="M10" s="46">
        <v>0</v>
      </c>
      <c r="N10" s="70">
        <v>0</v>
      </c>
      <c r="O10" s="45">
        <v>0</v>
      </c>
    </row>
    <row r="11" spans="1:15" ht="15" customHeight="1">
      <c r="A11" s="54"/>
      <c r="B11" s="80"/>
      <c r="C11" s="52">
        <f t="shared" si="0"/>
        <v>0</v>
      </c>
      <c r="D11" s="44">
        <f t="shared" si="1"/>
        <v>0</v>
      </c>
      <c r="E11" s="71"/>
      <c r="F11" s="77">
        <v>0</v>
      </c>
      <c r="G11" s="46">
        <v>0</v>
      </c>
      <c r="H11" s="45">
        <v>0</v>
      </c>
      <c r="I11" s="46">
        <v>0</v>
      </c>
      <c r="J11" s="46">
        <v>0</v>
      </c>
      <c r="K11" s="71"/>
      <c r="L11" s="46">
        <v>0</v>
      </c>
      <c r="M11" s="46">
        <v>0</v>
      </c>
      <c r="N11" s="70">
        <v>0</v>
      </c>
      <c r="O11" s="45">
        <v>0</v>
      </c>
    </row>
    <row r="12" spans="1:15" ht="15" customHeight="1">
      <c r="A12" s="54"/>
      <c r="B12" s="80"/>
      <c r="C12" s="52">
        <f t="shared" si="0"/>
        <v>0</v>
      </c>
      <c r="D12" s="44">
        <f t="shared" si="1"/>
        <v>0</v>
      </c>
      <c r="E12" s="71"/>
      <c r="F12" s="77">
        <v>0</v>
      </c>
      <c r="G12" s="46">
        <v>0</v>
      </c>
      <c r="H12" s="45">
        <v>0</v>
      </c>
      <c r="I12" s="46">
        <v>0</v>
      </c>
      <c r="J12" s="46">
        <v>0</v>
      </c>
      <c r="K12" s="71"/>
      <c r="L12" s="46">
        <v>0</v>
      </c>
      <c r="M12" s="46">
        <v>0</v>
      </c>
      <c r="N12" s="70">
        <v>0</v>
      </c>
      <c r="O12" s="45">
        <v>0</v>
      </c>
    </row>
    <row r="13" spans="1:15" ht="15" customHeight="1">
      <c r="A13" s="54"/>
      <c r="B13" s="80"/>
      <c r="C13" s="52">
        <f t="shared" si="0"/>
        <v>0</v>
      </c>
      <c r="D13" s="44">
        <f t="shared" si="1"/>
        <v>0</v>
      </c>
      <c r="E13" s="70"/>
      <c r="F13" s="77">
        <v>0</v>
      </c>
      <c r="G13" s="46">
        <v>0</v>
      </c>
      <c r="H13" s="45">
        <v>0</v>
      </c>
      <c r="I13" s="46">
        <v>0</v>
      </c>
      <c r="J13" s="46">
        <v>0</v>
      </c>
      <c r="K13" s="70"/>
      <c r="L13" s="46">
        <v>0</v>
      </c>
      <c r="M13" s="46">
        <v>0</v>
      </c>
      <c r="N13" s="70">
        <v>0</v>
      </c>
      <c r="O13" s="45">
        <v>0</v>
      </c>
    </row>
    <row r="14" spans="1:15" ht="15" customHeight="1">
      <c r="A14" s="54"/>
      <c r="B14" s="80"/>
      <c r="C14" s="52">
        <f t="shared" si="0"/>
        <v>0</v>
      </c>
      <c r="D14" s="44">
        <f t="shared" si="1"/>
        <v>0</v>
      </c>
      <c r="E14" s="70"/>
      <c r="F14" s="77">
        <v>0</v>
      </c>
      <c r="G14" s="46">
        <v>0</v>
      </c>
      <c r="H14" s="45">
        <v>0</v>
      </c>
      <c r="I14" s="46">
        <v>0</v>
      </c>
      <c r="J14" s="46">
        <v>0</v>
      </c>
      <c r="K14" s="70"/>
      <c r="L14" s="46">
        <v>0</v>
      </c>
      <c r="M14" s="46">
        <v>0</v>
      </c>
      <c r="N14" s="70">
        <v>0</v>
      </c>
      <c r="O14" s="45">
        <v>0</v>
      </c>
    </row>
    <row r="15" spans="1:15" ht="15" customHeight="1">
      <c r="A15" s="54"/>
      <c r="B15" s="80"/>
      <c r="C15" s="52">
        <f t="shared" si="0"/>
        <v>0</v>
      </c>
      <c r="D15" s="44">
        <f t="shared" si="1"/>
        <v>0</v>
      </c>
      <c r="E15" s="70"/>
      <c r="F15" s="77">
        <v>0</v>
      </c>
      <c r="G15" s="46">
        <v>0</v>
      </c>
      <c r="H15" s="45">
        <v>0</v>
      </c>
      <c r="I15" s="46">
        <v>0</v>
      </c>
      <c r="J15" s="46">
        <v>0</v>
      </c>
      <c r="K15" s="70"/>
      <c r="L15" s="46">
        <v>0</v>
      </c>
      <c r="M15" s="46">
        <v>0</v>
      </c>
      <c r="N15" s="70">
        <v>0</v>
      </c>
      <c r="O15" s="45">
        <v>0</v>
      </c>
    </row>
    <row r="16" spans="1:15" ht="15" customHeight="1">
      <c r="A16" s="54"/>
      <c r="B16" s="80"/>
      <c r="C16" s="52">
        <f t="shared" si="0"/>
        <v>0</v>
      </c>
      <c r="D16" s="44">
        <f t="shared" si="1"/>
        <v>0</v>
      </c>
      <c r="E16" s="71"/>
      <c r="F16" s="77">
        <v>0</v>
      </c>
      <c r="G16" s="46">
        <v>0</v>
      </c>
      <c r="H16" s="45">
        <v>0</v>
      </c>
      <c r="I16" s="46">
        <v>0</v>
      </c>
      <c r="J16" s="46">
        <v>0</v>
      </c>
      <c r="K16" s="71"/>
      <c r="L16" s="46">
        <v>0</v>
      </c>
      <c r="M16" s="46">
        <v>0</v>
      </c>
      <c r="N16" s="70">
        <v>0</v>
      </c>
      <c r="O16" s="45">
        <v>0</v>
      </c>
    </row>
    <row r="17" spans="1:15" ht="15" customHeight="1">
      <c r="A17" s="79"/>
      <c r="B17" s="80"/>
      <c r="C17" s="52">
        <f t="shared" si="0"/>
        <v>0</v>
      </c>
      <c r="D17" s="44">
        <f t="shared" si="1"/>
        <v>0</v>
      </c>
      <c r="E17" s="71"/>
      <c r="F17" s="77">
        <v>0</v>
      </c>
      <c r="G17" s="46">
        <v>0</v>
      </c>
      <c r="H17" s="45">
        <v>0</v>
      </c>
      <c r="I17" s="46">
        <v>0</v>
      </c>
      <c r="J17" s="46">
        <v>0</v>
      </c>
      <c r="K17" s="71"/>
      <c r="L17" s="46">
        <v>0</v>
      </c>
      <c r="M17" s="46">
        <v>0</v>
      </c>
      <c r="N17" s="70">
        <v>0</v>
      </c>
      <c r="O17" s="45">
        <v>0</v>
      </c>
    </row>
    <row r="18" spans="1:15" ht="15" customHeight="1">
      <c r="A18" s="49"/>
      <c r="B18" s="80"/>
      <c r="C18" s="52">
        <f t="shared" si="0"/>
        <v>0</v>
      </c>
      <c r="D18" s="44">
        <f t="shared" si="1"/>
        <v>0</v>
      </c>
      <c r="E18" s="71"/>
      <c r="F18" s="77">
        <v>0</v>
      </c>
      <c r="G18" s="46">
        <v>0</v>
      </c>
      <c r="H18" s="45">
        <v>0</v>
      </c>
      <c r="I18" s="46">
        <v>0</v>
      </c>
      <c r="J18" s="46">
        <v>0</v>
      </c>
      <c r="K18" s="71"/>
      <c r="L18" s="46">
        <v>0</v>
      </c>
      <c r="M18" s="46">
        <v>0</v>
      </c>
      <c r="N18" s="70">
        <v>0</v>
      </c>
      <c r="O18" s="45">
        <v>0</v>
      </c>
    </row>
    <row r="19" spans="1:15" ht="15" customHeight="1">
      <c r="A19" s="49"/>
      <c r="B19" s="80"/>
      <c r="C19" s="52">
        <f t="shared" si="0"/>
        <v>0</v>
      </c>
      <c r="D19" s="44">
        <f t="shared" si="1"/>
        <v>0</v>
      </c>
      <c r="E19" s="71"/>
      <c r="F19" s="77">
        <v>0</v>
      </c>
      <c r="G19" s="46">
        <v>0</v>
      </c>
      <c r="H19" s="45">
        <v>0</v>
      </c>
      <c r="I19" s="46">
        <v>0</v>
      </c>
      <c r="J19" s="46">
        <v>0</v>
      </c>
      <c r="K19" s="71"/>
      <c r="L19" s="46">
        <v>0</v>
      </c>
      <c r="M19" s="46">
        <v>0</v>
      </c>
      <c r="N19" s="70">
        <v>0</v>
      </c>
      <c r="O19" s="45">
        <v>0</v>
      </c>
    </row>
    <row r="20" spans="1:15" ht="15" customHeight="1">
      <c r="A20" s="49"/>
      <c r="B20" s="80"/>
      <c r="C20" s="52">
        <f t="shared" si="0"/>
        <v>0</v>
      </c>
      <c r="D20" s="44">
        <f t="shared" si="1"/>
        <v>0</v>
      </c>
      <c r="E20" s="71"/>
      <c r="F20" s="77">
        <v>0</v>
      </c>
      <c r="G20" s="46">
        <v>0</v>
      </c>
      <c r="H20" s="45">
        <v>0</v>
      </c>
      <c r="I20" s="46">
        <v>0</v>
      </c>
      <c r="J20" s="46">
        <v>0</v>
      </c>
      <c r="K20" s="71"/>
      <c r="L20" s="46">
        <v>0</v>
      </c>
      <c r="M20" s="46">
        <v>0</v>
      </c>
      <c r="N20" s="70">
        <v>0</v>
      </c>
      <c r="O20" s="45">
        <v>0</v>
      </c>
    </row>
    <row r="21" spans="1:15" ht="15" customHeight="1">
      <c r="A21" s="49"/>
      <c r="B21" s="80"/>
      <c r="C21" s="52">
        <f t="shared" si="0"/>
        <v>0</v>
      </c>
      <c r="D21" s="44">
        <f t="shared" si="1"/>
        <v>0</v>
      </c>
      <c r="E21" s="71"/>
      <c r="F21" s="77">
        <v>0</v>
      </c>
      <c r="G21" s="46">
        <v>0</v>
      </c>
      <c r="H21" s="45">
        <v>0</v>
      </c>
      <c r="I21" s="46">
        <v>0</v>
      </c>
      <c r="J21" s="46">
        <v>0</v>
      </c>
      <c r="K21" s="71"/>
      <c r="L21" s="46">
        <v>0</v>
      </c>
      <c r="M21" s="46">
        <v>0</v>
      </c>
      <c r="N21" s="70">
        <v>0</v>
      </c>
      <c r="O21" s="45">
        <v>0</v>
      </c>
    </row>
    <row r="22" spans="1:15" ht="15" customHeight="1">
      <c r="A22" s="49"/>
      <c r="B22" s="80"/>
      <c r="C22" s="52">
        <f t="shared" si="0"/>
        <v>0</v>
      </c>
      <c r="D22" s="44">
        <f t="shared" si="1"/>
        <v>0</v>
      </c>
      <c r="E22" s="70"/>
      <c r="F22" s="77">
        <v>0</v>
      </c>
      <c r="G22" s="46">
        <v>0</v>
      </c>
      <c r="H22" s="45">
        <v>0</v>
      </c>
      <c r="I22" s="46">
        <v>0</v>
      </c>
      <c r="J22" s="46">
        <v>0</v>
      </c>
      <c r="K22" s="70"/>
      <c r="L22" s="46">
        <v>0</v>
      </c>
      <c r="M22" s="46">
        <v>0</v>
      </c>
      <c r="N22" s="70">
        <v>0</v>
      </c>
      <c r="O22" s="45">
        <v>0</v>
      </c>
    </row>
    <row r="23" spans="1:15" ht="15" customHeight="1">
      <c r="A23" s="49"/>
      <c r="B23" s="80"/>
      <c r="C23" s="52">
        <f t="shared" si="0"/>
        <v>0</v>
      </c>
      <c r="D23" s="44">
        <f t="shared" si="1"/>
        <v>0</v>
      </c>
      <c r="E23" s="70"/>
      <c r="F23" s="77">
        <v>0</v>
      </c>
      <c r="G23" s="46">
        <v>0</v>
      </c>
      <c r="H23" s="45">
        <v>0</v>
      </c>
      <c r="I23" s="46">
        <v>0</v>
      </c>
      <c r="J23" s="46">
        <v>0</v>
      </c>
      <c r="K23" s="70"/>
      <c r="L23" s="46">
        <v>0</v>
      </c>
      <c r="M23" s="46">
        <v>0</v>
      </c>
      <c r="N23" s="70">
        <v>0</v>
      </c>
      <c r="O23" s="45">
        <v>0</v>
      </c>
    </row>
    <row r="24" spans="1:15" ht="15" customHeight="1">
      <c r="A24" s="49"/>
      <c r="B24" s="80"/>
      <c r="C24" s="52">
        <f t="shared" si="0"/>
        <v>0</v>
      </c>
      <c r="D24" s="44">
        <f t="shared" si="1"/>
        <v>0</v>
      </c>
      <c r="E24" s="71"/>
      <c r="F24" s="77">
        <v>0</v>
      </c>
      <c r="G24" s="46">
        <v>0</v>
      </c>
      <c r="H24" s="45">
        <v>0</v>
      </c>
      <c r="I24" s="46">
        <v>0</v>
      </c>
      <c r="J24" s="46">
        <v>0</v>
      </c>
      <c r="K24" s="71"/>
      <c r="L24" s="46">
        <v>0</v>
      </c>
      <c r="M24" s="46">
        <v>0</v>
      </c>
      <c r="N24" s="70">
        <v>0</v>
      </c>
      <c r="O24" s="45">
        <v>0</v>
      </c>
    </row>
    <row r="25" spans="1:15" ht="15" customHeight="1">
      <c r="A25" s="81"/>
      <c r="B25" s="80"/>
      <c r="C25" s="52">
        <f t="shared" si="0"/>
        <v>0</v>
      </c>
      <c r="D25" s="44">
        <f t="shared" si="1"/>
        <v>0</v>
      </c>
      <c r="E25" s="71"/>
      <c r="F25" s="77">
        <v>0</v>
      </c>
      <c r="G25" s="46">
        <v>0</v>
      </c>
      <c r="H25" s="45">
        <v>0</v>
      </c>
      <c r="I25" s="46">
        <v>0</v>
      </c>
      <c r="J25" s="46">
        <v>0</v>
      </c>
      <c r="K25" s="71"/>
      <c r="L25" s="46">
        <v>0</v>
      </c>
      <c r="M25" s="46">
        <v>0</v>
      </c>
      <c r="N25" s="70">
        <v>0</v>
      </c>
      <c r="O25" s="45">
        <v>0</v>
      </c>
    </row>
    <row r="26" spans="1:15" ht="15" customHeight="1">
      <c r="A26" s="54"/>
      <c r="B26" s="80"/>
      <c r="C26" s="52">
        <f t="shared" si="0"/>
        <v>0</v>
      </c>
      <c r="D26" s="44">
        <f t="shared" si="1"/>
        <v>0</v>
      </c>
      <c r="E26" s="71"/>
      <c r="F26" s="77">
        <v>0</v>
      </c>
      <c r="G26" s="46">
        <v>0</v>
      </c>
      <c r="H26" s="45">
        <v>0</v>
      </c>
      <c r="I26" s="46">
        <v>0</v>
      </c>
      <c r="J26" s="46">
        <v>0</v>
      </c>
      <c r="K26" s="71"/>
      <c r="L26" s="46">
        <v>0</v>
      </c>
      <c r="M26" s="46">
        <v>0</v>
      </c>
      <c r="N26" s="70">
        <v>0</v>
      </c>
      <c r="O26" s="45">
        <v>0</v>
      </c>
    </row>
    <row r="27" spans="1:15" ht="15" customHeight="1">
      <c r="A27" s="54"/>
      <c r="B27" s="80"/>
      <c r="C27" s="52">
        <f t="shared" si="0"/>
        <v>0</v>
      </c>
      <c r="D27" s="44">
        <f t="shared" si="1"/>
        <v>0</v>
      </c>
      <c r="E27" s="70"/>
      <c r="F27" s="77">
        <v>0</v>
      </c>
      <c r="G27" s="46">
        <v>0</v>
      </c>
      <c r="H27" s="45">
        <v>0</v>
      </c>
      <c r="I27" s="46">
        <v>0</v>
      </c>
      <c r="J27" s="46">
        <v>0</v>
      </c>
      <c r="K27" s="70"/>
      <c r="L27" s="46">
        <v>0</v>
      </c>
      <c r="M27" s="46">
        <v>0</v>
      </c>
      <c r="N27" s="70">
        <v>0</v>
      </c>
      <c r="O27" s="45">
        <v>0</v>
      </c>
    </row>
    <row r="28" spans="1:15" ht="15" customHeight="1">
      <c r="A28" s="49"/>
      <c r="B28" s="80"/>
      <c r="C28" s="52">
        <f t="shared" si="0"/>
        <v>0</v>
      </c>
      <c r="D28" s="44">
        <f t="shared" si="1"/>
        <v>0</v>
      </c>
      <c r="E28" s="70"/>
      <c r="F28" s="78">
        <v>0</v>
      </c>
      <c r="G28" s="46">
        <v>0</v>
      </c>
      <c r="H28" s="46">
        <v>0</v>
      </c>
      <c r="I28" s="46">
        <v>0</v>
      </c>
      <c r="J28" s="46">
        <v>0</v>
      </c>
      <c r="K28" s="70"/>
      <c r="L28" s="46">
        <v>0</v>
      </c>
      <c r="M28" s="46">
        <v>0</v>
      </c>
      <c r="N28" s="70">
        <v>0</v>
      </c>
      <c r="O28" s="45">
        <v>0</v>
      </c>
    </row>
    <row r="29" spans="1:15" ht="15" customHeight="1">
      <c r="A29" s="49"/>
      <c r="B29" s="80"/>
      <c r="C29" s="52">
        <f t="shared" si="0"/>
        <v>0</v>
      </c>
      <c r="D29" s="44">
        <f t="shared" si="1"/>
        <v>0</v>
      </c>
      <c r="E29" s="71"/>
      <c r="F29" s="78">
        <v>0</v>
      </c>
      <c r="G29" s="46">
        <v>0</v>
      </c>
      <c r="H29" s="46">
        <v>0</v>
      </c>
      <c r="I29" s="46">
        <v>0</v>
      </c>
      <c r="J29" s="46">
        <v>0</v>
      </c>
      <c r="K29" s="71"/>
      <c r="L29" s="46">
        <v>0</v>
      </c>
      <c r="M29" s="46">
        <v>0</v>
      </c>
      <c r="N29" s="70">
        <v>0</v>
      </c>
      <c r="O29" s="45">
        <v>0</v>
      </c>
    </row>
    <row r="30" spans="1:15" ht="15" customHeight="1">
      <c r="A30" s="54"/>
      <c r="B30" s="80"/>
      <c r="C30" s="52">
        <f t="shared" si="0"/>
        <v>0</v>
      </c>
      <c r="D30" s="44">
        <f t="shared" si="1"/>
        <v>0</v>
      </c>
      <c r="E30" s="70"/>
      <c r="F30" s="78">
        <v>0</v>
      </c>
      <c r="G30" s="46">
        <v>0</v>
      </c>
      <c r="H30" s="46">
        <v>0</v>
      </c>
      <c r="I30" s="46">
        <v>0</v>
      </c>
      <c r="J30" s="46">
        <v>0</v>
      </c>
      <c r="K30" s="70"/>
      <c r="L30" s="46">
        <v>0</v>
      </c>
      <c r="M30" s="46">
        <v>0</v>
      </c>
      <c r="N30" s="70">
        <v>0</v>
      </c>
      <c r="O30" s="45">
        <v>0</v>
      </c>
    </row>
    <row r="31" spans="1:15" ht="15" customHeight="1">
      <c r="A31" s="54"/>
      <c r="B31" s="80"/>
      <c r="C31" s="52">
        <f t="shared" si="0"/>
        <v>0</v>
      </c>
      <c r="D31" s="44">
        <f t="shared" si="1"/>
        <v>0</v>
      </c>
      <c r="E31" s="70"/>
      <c r="F31" s="78">
        <v>0</v>
      </c>
      <c r="G31" s="46">
        <v>0</v>
      </c>
      <c r="H31" s="46">
        <v>0</v>
      </c>
      <c r="I31" s="46">
        <v>0</v>
      </c>
      <c r="J31" s="46">
        <v>0</v>
      </c>
      <c r="K31" s="70"/>
      <c r="L31" s="46">
        <v>0</v>
      </c>
      <c r="M31" s="46">
        <v>0</v>
      </c>
      <c r="N31" s="70">
        <v>0</v>
      </c>
      <c r="O31" s="45">
        <v>0</v>
      </c>
    </row>
    <row r="32" spans="1:15" ht="15" customHeight="1">
      <c r="A32" s="54"/>
      <c r="B32" s="80"/>
      <c r="C32" s="52">
        <f t="shared" si="0"/>
        <v>0</v>
      </c>
      <c r="D32" s="44">
        <f t="shared" si="1"/>
        <v>0</v>
      </c>
      <c r="E32" s="71"/>
      <c r="F32" s="78">
        <v>0</v>
      </c>
      <c r="G32" s="46">
        <v>0</v>
      </c>
      <c r="H32" s="46">
        <v>0</v>
      </c>
      <c r="I32" s="46">
        <v>0</v>
      </c>
      <c r="J32" s="46">
        <v>0</v>
      </c>
      <c r="K32" s="71"/>
      <c r="L32" s="46">
        <v>0</v>
      </c>
      <c r="M32" s="46">
        <v>0</v>
      </c>
      <c r="N32" s="70">
        <v>0</v>
      </c>
      <c r="O32" s="45">
        <v>0</v>
      </c>
    </row>
    <row r="33" spans="1:15" ht="15" customHeight="1">
      <c r="A33" s="54"/>
      <c r="B33" s="80"/>
      <c r="C33" s="52">
        <f t="shared" si="0"/>
        <v>0</v>
      </c>
      <c r="D33" s="44">
        <f t="shared" si="1"/>
        <v>0</v>
      </c>
      <c r="E33" s="71"/>
      <c r="F33" s="78">
        <v>0</v>
      </c>
      <c r="G33" s="46">
        <v>0</v>
      </c>
      <c r="H33" s="46">
        <v>0</v>
      </c>
      <c r="I33" s="46">
        <v>0</v>
      </c>
      <c r="J33" s="46">
        <v>0</v>
      </c>
      <c r="K33" s="71"/>
      <c r="L33" s="46">
        <v>0</v>
      </c>
      <c r="M33" s="46">
        <v>0</v>
      </c>
      <c r="N33" s="70">
        <v>0</v>
      </c>
      <c r="O33" s="45">
        <v>0</v>
      </c>
    </row>
    <row r="34" spans="1:15" ht="15" customHeight="1">
      <c r="A34" s="54"/>
      <c r="B34" s="80"/>
      <c r="C34" s="52">
        <f t="shared" si="0"/>
        <v>0</v>
      </c>
      <c r="D34" s="44">
        <f t="shared" si="1"/>
        <v>0</v>
      </c>
      <c r="E34" s="71"/>
      <c r="F34" s="78">
        <v>0</v>
      </c>
      <c r="G34" s="46">
        <v>0</v>
      </c>
      <c r="H34" s="46">
        <v>0</v>
      </c>
      <c r="I34" s="46">
        <v>0</v>
      </c>
      <c r="J34" s="46">
        <v>0</v>
      </c>
      <c r="K34" s="71"/>
      <c r="L34" s="46">
        <v>0</v>
      </c>
      <c r="M34" s="46">
        <v>0</v>
      </c>
      <c r="N34" s="70">
        <v>0</v>
      </c>
      <c r="O34" s="45">
        <v>0</v>
      </c>
    </row>
    <row r="35" spans="1:15" ht="15" customHeight="1">
      <c r="A35" s="54"/>
      <c r="B35" s="80"/>
      <c r="C35" s="52">
        <f t="shared" si="0"/>
        <v>0</v>
      </c>
      <c r="D35" s="44">
        <f t="shared" si="1"/>
        <v>0</v>
      </c>
      <c r="E35" s="71"/>
      <c r="F35" s="78">
        <v>0</v>
      </c>
      <c r="G35" s="46">
        <v>0</v>
      </c>
      <c r="H35" s="46">
        <v>0</v>
      </c>
      <c r="I35" s="46">
        <v>0</v>
      </c>
      <c r="J35" s="46">
        <v>0</v>
      </c>
      <c r="K35" s="71"/>
      <c r="L35" s="46">
        <v>0</v>
      </c>
      <c r="M35" s="46">
        <v>0</v>
      </c>
      <c r="N35" s="70">
        <v>0</v>
      </c>
      <c r="O35" s="45">
        <v>0</v>
      </c>
    </row>
    <row r="36" spans="1:15" ht="15" customHeight="1">
      <c r="A36" s="54"/>
      <c r="B36" s="80"/>
      <c r="C36" s="52">
        <f t="shared" si="0"/>
        <v>0</v>
      </c>
      <c r="D36" s="44">
        <f t="shared" si="1"/>
        <v>0</v>
      </c>
      <c r="E36" s="70"/>
      <c r="F36" s="78">
        <v>0</v>
      </c>
      <c r="G36" s="46">
        <v>0</v>
      </c>
      <c r="H36" s="46">
        <v>0</v>
      </c>
      <c r="I36" s="46">
        <v>0</v>
      </c>
      <c r="J36" s="46">
        <v>0</v>
      </c>
      <c r="K36" s="70"/>
      <c r="L36" s="46">
        <v>0</v>
      </c>
      <c r="M36" s="46">
        <v>0</v>
      </c>
      <c r="N36" s="70">
        <v>0</v>
      </c>
      <c r="O36" s="45">
        <v>0</v>
      </c>
    </row>
    <row r="37" spans="1:15" ht="15" customHeight="1">
      <c r="A37" s="54"/>
      <c r="B37" s="80"/>
      <c r="C37" s="52">
        <f t="shared" si="0"/>
        <v>0</v>
      </c>
      <c r="D37" s="44">
        <f t="shared" si="1"/>
        <v>0</v>
      </c>
      <c r="E37" s="71"/>
      <c r="F37" s="78">
        <v>0</v>
      </c>
      <c r="G37" s="46">
        <v>0</v>
      </c>
      <c r="H37" s="46">
        <v>0</v>
      </c>
      <c r="I37" s="46">
        <v>0</v>
      </c>
      <c r="J37" s="46">
        <v>0</v>
      </c>
      <c r="K37" s="71"/>
      <c r="L37" s="46">
        <v>0</v>
      </c>
      <c r="M37" s="46">
        <v>0</v>
      </c>
      <c r="N37" s="70">
        <v>0</v>
      </c>
      <c r="O37" s="45">
        <v>0</v>
      </c>
    </row>
    <row r="38" spans="1:15" ht="15" customHeight="1">
      <c r="A38" s="54"/>
      <c r="B38" s="80"/>
      <c r="C38" s="52">
        <f t="shared" si="0"/>
        <v>0</v>
      </c>
      <c r="D38" s="44">
        <f t="shared" si="1"/>
        <v>0</v>
      </c>
      <c r="E38" s="70"/>
      <c r="F38" s="78">
        <v>0</v>
      </c>
      <c r="G38" s="46">
        <v>0</v>
      </c>
      <c r="H38" s="46">
        <v>0</v>
      </c>
      <c r="I38" s="46">
        <v>0</v>
      </c>
      <c r="J38" s="46">
        <v>0</v>
      </c>
      <c r="K38" s="70"/>
      <c r="L38" s="46">
        <v>0</v>
      </c>
      <c r="M38" s="46">
        <v>0</v>
      </c>
      <c r="N38" s="70">
        <v>0</v>
      </c>
      <c r="O38" s="45">
        <v>0</v>
      </c>
    </row>
    <row r="39" spans="1:15" ht="15" customHeight="1">
      <c r="A39" s="54"/>
      <c r="B39" s="80"/>
      <c r="C39" s="52">
        <f t="shared" si="0"/>
        <v>0</v>
      </c>
      <c r="D39" s="44">
        <f t="shared" si="1"/>
        <v>0</v>
      </c>
      <c r="E39" s="71"/>
      <c r="F39" s="78">
        <v>0</v>
      </c>
      <c r="G39" s="46">
        <v>0</v>
      </c>
      <c r="H39" s="46">
        <v>0</v>
      </c>
      <c r="I39" s="46">
        <v>0</v>
      </c>
      <c r="J39" s="46">
        <v>0</v>
      </c>
      <c r="K39" s="71"/>
      <c r="L39" s="46">
        <v>0</v>
      </c>
      <c r="M39" s="46">
        <v>0</v>
      </c>
      <c r="N39" s="70">
        <v>0</v>
      </c>
      <c r="O39" s="45">
        <v>0</v>
      </c>
    </row>
    <row r="40" spans="1:15" ht="15" customHeight="1">
      <c r="A40" s="54"/>
      <c r="B40" s="80"/>
      <c r="C40" s="52">
        <f t="shared" si="0"/>
        <v>0</v>
      </c>
      <c r="D40" s="44">
        <f t="shared" si="1"/>
        <v>0</v>
      </c>
      <c r="E40" s="70"/>
      <c r="F40" s="78">
        <v>0</v>
      </c>
      <c r="G40" s="46">
        <v>0</v>
      </c>
      <c r="H40" s="46">
        <v>0</v>
      </c>
      <c r="I40" s="46">
        <v>0</v>
      </c>
      <c r="J40" s="46">
        <v>0</v>
      </c>
      <c r="K40" s="70"/>
      <c r="L40" s="46">
        <v>0</v>
      </c>
      <c r="M40" s="46">
        <v>0</v>
      </c>
      <c r="N40" s="70">
        <v>0</v>
      </c>
      <c r="O40" s="45">
        <v>0</v>
      </c>
    </row>
    <row r="41" spans="1:15" ht="15" customHeight="1">
      <c r="A41" s="54"/>
      <c r="B41" s="80"/>
      <c r="C41" s="52">
        <f t="shared" si="0"/>
        <v>0</v>
      </c>
      <c r="D41" s="44">
        <f t="shared" si="1"/>
        <v>0</v>
      </c>
      <c r="E41" s="70"/>
      <c r="F41" s="78">
        <v>0</v>
      </c>
      <c r="G41" s="46">
        <v>0</v>
      </c>
      <c r="H41" s="46">
        <v>0</v>
      </c>
      <c r="I41" s="46">
        <v>0</v>
      </c>
      <c r="J41" s="46">
        <v>0</v>
      </c>
      <c r="K41" s="70"/>
      <c r="L41" s="46">
        <v>0</v>
      </c>
      <c r="M41" s="46">
        <v>0</v>
      </c>
      <c r="N41" s="70">
        <v>0</v>
      </c>
      <c r="O41" s="45">
        <v>0</v>
      </c>
    </row>
    <row r="42" spans="1:15" ht="15" customHeight="1">
      <c r="A42" s="54"/>
      <c r="B42" s="80"/>
      <c r="C42" s="52">
        <f t="shared" si="0"/>
        <v>0</v>
      </c>
      <c r="D42" s="44">
        <f t="shared" si="1"/>
        <v>0</v>
      </c>
      <c r="E42" s="70"/>
      <c r="F42" s="78">
        <v>0</v>
      </c>
      <c r="G42" s="46">
        <v>0</v>
      </c>
      <c r="H42" s="46">
        <v>0</v>
      </c>
      <c r="I42" s="46">
        <v>0</v>
      </c>
      <c r="J42" s="46">
        <v>0</v>
      </c>
      <c r="K42" s="70"/>
      <c r="L42" s="46">
        <v>0</v>
      </c>
      <c r="M42" s="46">
        <v>0</v>
      </c>
      <c r="N42" s="70">
        <v>0</v>
      </c>
      <c r="O42" s="45">
        <v>0</v>
      </c>
    </row>
    <row r="43" spans="1:15" ht="15" customHeight="1">
      <c r="A43" s="54"/>
      <c r="B43" s="80"/>
      <c r="C43" s="52">
        <f t="shared" si="0"/>
        <v>0</v>
      </c>
      <c r="D43" s="44">
        <f t="shared" si="1"/>
        <v>0</v>
      </c>
      <c r="E43" s="70"/>
      <c r="F43" s="78">
        <v>0</v>
      </c>
      <c r="G43" s="46">
        <v>0</v>
      </c>
      <c r="H43" s="46">
        <v>0</v>
      </c>
      <c r="I43" s="46">
        <v>0</v>
      </c>
      <c r="J43" s="46">
        <v>0</v>
      </c>
      <c r="K43" s="70"/>
      <c r="L43" s="46">
        <v>0</v>
      </c>
      <c r="M43" s="46">
        <v>0</v>
      </c>
      <c r="N43" s="70">
        <v>0</v>
      </c>
      <c r="O43" s="45">
        <v>0</v>
      </c>
    </row>
    <row r="44" spans="1:15" ht="15" customHeight="1">
      <c r="A44" s="54"/>
      <c r="B44" s="80"/>
      <c r="C44" s="52">
        <f t="shared" si="0"/>
        <v>0</v>
      </c>
      <c r="D44" s="44">
        <f t="shared" si="1"/>
        <v>0</v>
      </c>
      <c r="E44" s="70"/>
      <c r="F44" s="78">
        <v>0</v>
      </c>
      <c r="G44" s="46">
        <v>0</v>
      </c>
      <c r="H44" s="46">
        <v>0</v>
      </c>
      <c r="I44" s="46">
        <v>0</v>
      </c>
      <c r="J44" s="46">
        <v>0</v>
      </c>
      <c r="K44" s="70"/>
      <c r="L44" s="46">
        <v>0</v>
      </c>
      <c r="M44" s="46">
        <v>0</v>
      </c>
      <c r="N44" s="70">
        <v>0</v>
      </c>
      <c r="O44" s="45">
        <v>0</v>
      </c>
    </row>
    <row r="45" spans="1:15" ht="15" customHeight="1">
      <c r="A45" s="54"/>
      <c r="B45" s="80"/>
      <c r="C45" s="52">
        <f t="shared" si="0"/>
        <v>0</v>
      </c>
      <c r="D45" s="44">
        <f t="shared" si="1"/>
        <v>0</v>
      </c>
      <c r="E45" s="71"/>
      <c r="F45" s="78">
        <v>0</v>
      </c>
      <c r="G45" s="46">
        <v>0</v>
      </c>
      <c r="H45" s="46">
        <v>0</v>
      </c>
      <c r="I45" s="46">
        <v>0</v>
      </c>
      <c r="J45" s="46">
        <v>0</v>
      </c>
      <c r="K45" s="71"/>
      <c r="L45" s="46">
        <v>0</v>
      </c>
      <c r="M45" s="46">
        <v>0</v>
      </c>
      <c r="N45" s="70">
        <v>0</v>
      </c>
      <c r="O45" s="45">
        <v>0</v>
      </c>
    </row>
    <row r="46" spans="1:15" ht="15" customHeight="1">
      <c r="A46" s="54"/>
      <c r="B46" s="80"/>
      <c r="C46" s="52">
        <f t="shared" si="0"/>
        <v>0</v>
      </c>
      <c r="D46" s="44">
        <f t="shared" si="1"/>
        <v>0</v>
      </c>
      <c r="E46" s="71"/>
      <c r="F46" s="78">
        <v>0</v>
      </c>
      <c r="G46" s="46">
        <v>0</v>
      </c>
      <c r="H46" s="46">
        <v>0</v>
      </c>
      <c r="I46" s="46">
        <v>0</v>
      </c>
      <c r="J46" s="46">
        <v>0</v>
      </c>
      <c r="K46" s="71"/>
      <c r="L46" s="46">
        <v>0</v>
      </c>
      <c r="M46" s="46">
        <v>0</v>
      </c>
      <c r="N46" s="70">
        <v>0</v>
      </c>
      <c r="O46" s="45">
        <v>0</v>
      </c>
    </row>
    <row r="47" spans="1:15" ht="15" customHeight="1">
      <c r="A47" s="54"/>
      <c r="B47" s="80"/>
      <c r="C47" s="52">
        <f t="shared" si="0"/>
        <v>0</v>
      </c>
      <c r="D47" s="44">
        <f t="shared" si="1"/>
        <v>0</v>
      </c>
      <c r="E47" s="71"/>
      <c r="F47" s="78">
        <v>0</v>
      </c>
      <c r="G47" s="46">
        <v>0</v>
      </c>
      <c r="H47" s="46">
        <v>0</v>
      </c>
      <c r="I47" s="46">
        <v>0</v>
      </c>
      <c r="J47" s="46">
        <v>0</v>
      </c>
      <c r="K47" s="71"/>
      <c r="L47" s="46">
        <v>0</v>
      </c>
      <c r="M47" s="46">
        <v>0</v>
      </c>
      <c r="N47" s="70">
        <v>0</v>
      </c>
      <c r="O47" s="45">
        <v>0</v>
      </c>
    </row>
    <row r="48" spans="1:15" ht="15" customHeight="1">
      <c r="A48" s="54"/>
      <c r="B48" s="80"/>
      <c r="C48" s="52">
        <f t="shared" si="0"/>
        <v>0</v>
      </c>
      <c r="D48" s="44">
        <f t="shared" si="1"/>
        <v>0</v>
      </c>
      <c r="E48" s="70"/>
      <c r="F48" s="78">
        <v>0</v>
      </c>
      <c r="G48" s="46">
        <v>0</v>
      </c>
      <c r="H48" s="46">
        <v>0</v>
      </c>
      <c r="I48" s="46">
        <v>0</v>
      </c>
      <c r="J48" s="46">
        <v>0</v>
      </c>
      <c r="K48" s="70"/>
      <c r="L48" s="46">
        <v>0</v>
      </c>
      <c r="M48" s="46">
        <v>0</v>
      </c>
      <c r="N48" s="70">
        <v>0</v>
      </c>
      <c r="O48" s="45">
        <v>0</v>
      </c>
    </row>
    <row r="49" spans="1:15" ht="15" customHeight="1">
      <c r="A49" s="54"/>
      <c r="B49" s="80"/>
      <c r="C49" s="52">
        <f t="shared" si="0"/>
        <v>0</v>
      </c>
      <c r="D49" s="44">
        <f t="shared" si="1"/>
        <v>0</v>
      </c>
      <c r="E49" s="70"/>
      <c r="F49" s="78">
        <v>0</v>
      </c>
      <c r="G49" s="46">
        <v>0</v>
      </c>
      <c r="H49" s="46">
        <v>0</v>
      </c>
      <c r="I49" s="46">
        <v>0</v>
      </c>
      <c r="J49" s="46">
        <v>0</v>
      </c>
      <c r="K49" s="70"/>
      <c r="L49" s="46">
        <v>0</v>
      </c>
      <c r="M49" s="46">
        <v>0</v>
      </c>
      <c r="N49" s="70">
        <v>0</v>
      </c>
      <c r="O49" s="45">
        <v>0</v>
      </c>
    </row>
    <row r="50" spans="1:15" ht="15" customHeight="1">
      <c r="A50" s="54"/>
      <c r="B50" s="80"/>
      <c r="C50" s="52">
        <f t="shared" si="0"/>
        <v>0</v>
      </c>
      <c r="D50" s="44">
        <f t="shared" si="1"/>
        <v>0</v>
      </c>
      <c r="E50" s="70"/>
      <c r="F50" s="78">
        <v>0</v>
      </c>
      <c r="G50" s="46">
        <v>0</v>
      </c>
      <c r="H50" s="46">
        <v>0</v>
      </c>
      <c r="I50" s="46">
        <v>0</v>
      </c>
      <c r="J50" s="46">
        <v>0</v>
      </c>
      <c r="K50" s="70"/>
      <c r="L50" s="46">
        <v>0</v>
      </c>
      <c r="M50" s="46">
        <v>0</v>
      </c>
      <c r="N50" s="70">
        <v>0</v>
      </c>
      <c r="O50" s="45">
        <v>0</v>
      </c>
    </row>
    <row r="51" spans="1:15" ht="15" customHeight="1">
      <c r="A51" s="54"/>
      <c r="B51" s="80"/>
      <c r="C51" s="52">
        <f t="shared" si="0"/>
        <v>0</v>
      </c>
      <c r="D51" s="44">
        <f t="shared" si="1"/>
        <v>0</v>
      </c>
      <c r="E51" s="71"/>
      <c r="F51" s="78">
        <v>0</v>
      </c>
      <c r="G51" s="46">
        <v>0</v>
      </c>
      <c r="H51" s="46">
        <v>0</v>
      </c>
      <c r="I51" s="46">
        <v>0</v>
      </c>
      <c r="J51" s="46">
        <v>0</v>
      </c>
      <c r="K51" s="71"/>
      <c r="L51" s="46">
        <v>0</v>
      </c>
      <c r="M51" s="46">
        <v>0</v>
      </c>
      <c r="N51" s="70">
        <v>0</v>
      </c>
      <c r="O51" s="45">
        <v>0</v>
      </c>
    </row>
    <row r="52" spans="1:15" ht="15" customHeight="1">
      <c r="A52" s="54"/>
      <c r="B52" s="80"/>
      <c r="C52" s="52">
        <f t="shared" si="0"/>
        <v>0</v>
      </c>
      <c r="D52" s="44">
        <f t="shared" si="1"/>
        <v>0</v>
      </c>
      <c r="E52" s="70"/>
      <c r="F52" s="78">
        <v>0</v>
      </c>
      <c r="G52" s="46">
        <v>0</v>
      </c>
      <c r="H52" s="46">
        <v>0</v>
      </c>
      <c r="I52" s="46">
        <v>0</v>
      </c>
      <c r="J52" s="46">
        <v>0</v>
      </c>
      <c r="K52" s="70"/>
      <c r="L52" s="46">
        <v>0</v>
      </c>
      <c r="M52" s="46">
        <v>0</v>
      </c>
      <c r="N52" s="70">
        <v>0</v>
      </c>
      <c r="O52" s="45">
        <v>0</v>
      </c>
    </row>
    <row r="53" spans="1:15" ht="15" customHeight="1">
      <c r="A53" s="54"/>
      <c r="B53" s="80"/>
      <c r="C53" s="52">
        <f t="shared" si="0"/>
        <v>0</v>
      </c>
      <c r="D53" s="44">
        <f t="shared" si="1"/>
        <v>0</v>
      </c>
      <c r="E53" s="71"/>
      <c r="F53" s="78">
        <v>0</v>
      </c>
      <c r="G53" s="46">
        <v>0</v>
      </c>
      <c r="H53" s="46">
        <v>0</v>
      </c>
      <c r="I53" s="46">
        <v>0</v>
      </c>
      <c r="J53" s="46">
        <v>0</v>
      </c>
      <c r="K53" s="71"/>
      <c r="L53" s="46">
        <v>0</v>
      </c>
      <c r="M53" s="46">
        <v>0</v>
      </c>
      <c r="N53" s="70">
        <v>0</v>
      </c>
      <c r="O53" s="45">
        <v>0</v>
      </c>
    </row>
    <row r="54" spans="1:15" ht="15" customHeight="1">
      <c r="A54" s="54"/>
      <c r="B54" s="80"/>
      <c r="C54" s="52">
        <f t="shared" si="0"/>
        <v>0</v>
      </c>
      <c r="D54" s="44">
        <f t="shared" si="1"/>
        <v>0</v>
      </c>
      <c r="E54" s="70"/>
      <c r="F54" s="78">
        <v>0</v>
      </c>
      <c r="G54" s="46">
        <v>0</v>
      </c>
      <c r="H54" s="46">
        <v>0</v>
      </c>
      <c r="I54" s="46">
        <v>0</v>
      </c>
      <c r="J54" s="46">
        <v>0</v>
      </c>
      <c r="K54" s="70"/>
      <c r="L54" s="46">
        <v>0</v>
      </c>
      <c r="M54" s="46">
        <v>0</v>
      </c>
      <c r="N54" s="70">
        <v>0</v>
      </c>
      <c r="O54" s="45">
        <v>0</v>
      </c>
    </row>
    <row r="55" spans="1:15" ht="15" customHeight="1">
      <c r="A55" s="54"/>
      <c r="B55" s="80"/>
      <c r="C55" s="52">
        <f t="shared" si="0"/>
        <v>0</v>
      </c>
      <c r="D55" s="44">
        <f t="shared" si="1"/>
        <v>0</v>
      </c>
      <c r="E55" s="70"/>
      <c r="F55" s="78">
        <v>0</v>
      </c>
      <c r="G55" s="46">
        <v>0</v>
      </c>
      <c r="H55" s="46">
        <v>0</v>
      </c>
      <c r="I55" s="46">
        <v>0</v>
      </c>
      <c r="J55" s="46">
        <v>0</v>
      </c>
      <c r="K55" s="70"/>
      <c r="L55" s="46">
        <v>0</v>
      </c>
      <c r="M55" s="46">
        <v>0</v>
      </c>
      <c r="N55" s="70">
        <v>0</v>
      </c>
      <c r="O55" s="45">
        <v>0</v>
      </c>
    </row>
    <row r="56" spans="1:15" ht="15" customHeight="1">
      <c r="A56" s="54"/>
      <c r="B56" s="80"/>
      <c r="C56" s="52">
        <f t="shared" si="0"/>
        <v>0</v>
      </c>
      <c r="D56" s="44">
        <f t="shared" si="1"/>
        <v>0</v>
      </c>
      <c r="E56" s="70"/>
      <c r="F56" s="78">
        <v>0</v>
      </c>
      <c r="G56" s="46">
        <v>0</v>
      </c>
      <c r="H56" s="46">
        <v>0</v>
      </c>
      <c r="I56" s="46">
        <v>0</v>
      </c>
      <c r="J56" s="46">
        <v>0</v>
      </c>
      <c r="K56" s="70"/>
      <c r="L56" s="46">
        <v>0</v>
      </c>
      <c r="M56" s="46">
        <v>0</v>
      </c>
      <c r="N56" s="70">
        <v>0</v>
      </c>
      <c r="O56" s="45">
        <v>0</v>
      </c>
    </row>
    <row r="57" spans="1:15" ht="15" customHeight="1">
      <c r="A57" s="54"/>
      <c r="B57" s="80"/>
      <c r="C57" s="52">
        <f t="shared" si="0"/>
        <v>0</v>
      </c>
      <c r="D57" s="44">
        <f t="shared" si="1"/>
        <v>0</v>
      </c>
      <c r="E57" s="70"/>
      <c r="F57" s="78">
        <v>0</v>
      </c>
      <c r="G57" s="46">
        <v>0</v>
      </c>
      <c r="H57" s="46">
        <v>0</v>
      </c>
      <c r="I57" s="46">
        <v>0</v>
      </c>
      <c r="J57" s="46">
        <v>0</v>
      </c>
      <c r="K57" s="70"/>
      <c r="L57" s="46">
        <v>0</v>
      </c>
      <c r="M57" s="46">
        <v>0</v>
      </c>
      <c r="N57" s="70">
        <v>0</v>
      </c>
      <c r="O57" s="45">
        <v>0</v>
      </c>
    </row>
    <row r="58" spans="1:15" ht="15" customHeight="1">
      <c r="A58" s="54"/>
      <c r="B58" s="80"/>
      <c r="C58" s="52">
        <f t="shared" si="0"/>
        <v>0</v>
      </c>
      <c r="D58" s="44">
        <f t="shared" si="1"/>
        <v>0</v>
      </c>
      <c r="E58" s="71"/>
      <c r="F58" s="78">
        <v>0</v>
      </c>
      <c r="G58" s="46">
        <v>0</v>
      </c>
      <c r="H58" s="46">
        <v>0</v>
      </c>
      <c r="I58" s="46">
        <v>0</v>
      </c>
      <c r="J58" s="46">
        <v>0</v>
      </c>
      <c r="K58" s="71"/>
      <c r="L58" s="46">
        <v>0</v>
      </c>
      <c r="M58" s="46">
        <v>0</v>
      </c>
      <c r="N58" s="70">
        <v>0</v>
      </c>
      <c r="O58" s="45">
        <v>0</v>
      </c>
    </row>
    <row r="59" spans="1:15" ht="15" customHeight="1">
      <c r="A59" s="54"/>
      <c r="B59" s="80"/>
      <c r="C59" s="52">
        <f t="shared" si="0"/>
        <v>0</v>
      </c>
      <c r="D59" s="44">
        <f t="shared" si="1"/>
        <v>0</v>
      </c>
      <c r="E59" s="70"/>
      <c r="F59" s="78">
        <v>0</v>
      </c>
      <c r="G59" s="46">
        <v>0</v>
      </c>
      <c r="H59" s="46">
        <v>0</v>
      </c>
      <c r="I59" s="46">
        <v>0</v>
      </c>
      <c r="J59" s="46">
        <v>0</v>
      </c>
      <c r="K59" s="70"/>
      <c r="L59" s="46">
        <v>0</v>
      </c>
      <c r="M59" s="46">
        <v>0</v>
      </c>
      <c r="N59" s="70">
        <v>0</v>
      </c>
      <c r="O59" s="45">
        <v>0</v>
      </c>
    </row>
    <row r="60" spans="1:15" ht="15" customHeight="1">
      <c r="A60" s="54"/>
      <c r="B60" s="80"/>
      <c r="C60" s="52">
        <f t="shared" si="0"/>
        <v>0</v>
      </c>
      <c r="D60" s="44">
        <f t="shared" si="1"/>
        <v>0</v>
      </c>
      <c r="E60" s="70"/>
      <c r="F60" s="78">
        <v>0</v>
      </c>
      <c r="G60" s="46">
        <v>0</v>
      </c>
      <c r="H60" s="46">
        <v>0</v>
      </c>
      <c r="I60" s="46">
        <v>0</v>
      </c>
      <c r="J60" s="46">
        <v>0</v>
      </c>
      <c r="K60" s="70"/>
      <c r="L60" s="46">
        <v>0</v>
      </c>
      <c r="M60" s="46">
        <v>0</v>
      </c>
      <c r="N60" s="70">
        <v>0</v>
      </c>
      <c r="O60" s="45">
        <v>0</v>
      </c>
    </row>
    <row r="61" spans="1:15" ht="15" customHeight="1">
      <c r="A61" s="54"/>
      <c r="B61" s="80"/>
      <c r="C61" s="52">
        <f t="shared" si="0"/>
        <v>0</v>
      </c>
      <c r="D61" s="44">
        <f t="shared" si="1"/>
        <v>0</v>
      </c>
      <c r="E61" s="70"/>
      <c r="F61" s="78">
        <v>0</v>
      </c>
      <c r="G61" s="46">
        <v>0</v>
      </c>
      <c r="H61" s="46">
        <v>0</v>
      </c>
      <c r="I61" s="46">
        <v>0</v>
      </c>
      <c r="J61" s="46">
        <v>0</v>
      </c>
      <c r="K61" s="70"/>
      <c r="L61" s="46">
        <v>0</v>
      </c>
      <c r="M61" s="46">
        <v>0</v>
      </c>
      <c r="N61" s="70">
        <v>0</v>
      </c>
      <c r="O61" s="45">
        <v>0</v>
      </c>
    </row>
    <row r="62" spans="1:15" ht="15" customHeight="1">
      <c r="A62" s="54"/>
      <c r="B62" s="80"/>
      <c r="C62" s="52">
        <f t="shared" si="0"/>
        <v>0</v>
      </c>
      <c r="D62" s="44">
        <f t="shared" si="1"/>
        <v>0</v>
      </c>
      <c r="E62" s="71"/>
      <c r="F62" s="78">
        <v>0</v>
      </c>
      <c r="G62" s="46">
        <v>0</v>
      </c>
      <c r="H62" s="46">
        <v>0</v>
      </c>
      <c r="I62" s="46">
        <v>0</v>
      </c>
      <c r="J62" s="46">
        <v>0</v>
      </c>
      <c r="K62" s="71"/>
      <c r="L62" s="46">
        <v>0</v>
      </c>
      <c r="M62" s="46">
        <v>0</v>
      </c>
      <c r="N62" s="70">
        <v>0</v>
      </c>
      <c r="O62" s="45">
        <v>0</v>
      </c>
    </row>
    <row r="63" spans="1:15" ht="15" customHeight="1">
      <c r="A63" s="54"/>
      <c r="B63" s="80"/>
      <c r="C63" s="52">
        <f t="shared" si="0"/>
        <v>0</v>
      </c>
      <c r="D63" s="44">
        <f t="shared" si="1"/>
        <v>0</v>
      </c>
      <c r="E63" s="70"/>
      <c r="F63" s="78">
        <v>0</v>
      </c>
      <c r="G63" s="46">
        <v>0</v>
      </c>
      <c r="H63" s="46">
        <v>0</v>
      </c>
      <c r="I63" s="46">
        <v>0</v>
      </c>
      <c r="J63" s="46">
        <v>0</v>
      </c>
      <c r="K63" s="70"/>
      <c r="L63" s="46">
        <v>0</v>
      </c>
      <c r="M63" s="46">
        <v>0</v>
      </c>
      <c r="N63" s="70">
        <v>0</v>
      </c>
      <c r="O63" s="45">
        <v>0</v>
      </c>
    </row>
    <row r="64" spans="1:15" ht="15" customHeight="1">
      <c r="A64" s="54"/>
      <c r="B64" s="80"/>
      <c r="C64" s="52">
        <f t="shared" si="0"/>
        <v>0</v>
      </c>
      <c r="D64" s="44">
        <f t="shared" si="1"/>
        <v>0</v>
      </c>
      <c r="E64" s="71"/>
      <c r="F64" s="78">
        <v>0</v>
      </c>
      <c r="G64" s="46">
        <v>0</v>
      </c>
      <c r="H64" s="46">
        <v>0</v>
      </c>
      <c r="I64" s="46">
        <v>0</v>
      </c>
      <c r="J64" s="46">
        <v>0</v>
      </c>
      <c r="K64" s="71"/>
      <c r="L64" s="46">
        <v>0</v>
      </c>
      <c r="M64" s="46">
        <v>0</v>
      </c>
      <c r="N64" s="70">
        <v>0</v>
      </c>
      <c r="O64" s="45">
        <v>0</v>
      </c>
    </row>
    <row r="65" spans="1:15" ht="15.75">
      <c r="A65" s="54"/>
      <c r="B65" s="80"/>
      <c r="C65" s="52">
        <f t="shared" si="0"/>
        <v>0</v>
      </c>
      <c r="D65" s="44">
        <f t="shared" si="1"/>
        <v>0</v>
      </c>
      <c r="E65" s="70"/>
      <c r="F65" s="78">
        <v>0</v>
      </c>
      <c r="G65" s="46">
        <v>0</v>
      </c>
      <c r="H65" s="46">
        <v>0</v>
      </c>
      <c r="I65" s="46">
        <v>0</v>
      </c>
      <c r="J65" s="46">
        <v>0</v>
      </c>
      <c r="K65" s="70"/>
      <c r="L65" s="46">
        <v>0</v>
      </c>
      <c r="M65" s="46">
        <v>0</v>
      </c>
      <c r="N65" s="70">
        <v>0</v>
      </c>
      <c r="O65" s="45">
        <v>0</v>
      </c>
    </row>
    <row r="66" spans="1:15" ht="15.75">
      <c r="A66" s="54"/>
      <c r="B66" s="80"/>
      <c r="C66" s="52">
        <f t="shared" si="0"/>
        <v>0</v>
      </c>
      <c r="D66" s="44">
        <f t="shared" si="1"/>
        <v>0</v>
      </c>
      <c r="E66" s="70"/>
      <c r="F66" s="78">
        <v>0</v>
      </c>
      <c r="G66" s="46">
        <v>0</v>
      </c>
      <c r="H66" s="46">
        <v>0</v>
      </c>
      <c r="I66" s="46">
        <v>0</v>
      </c>
      <c r="J66" s="46">
        <v>0</v>
      </c>
      <c r="K66" s="70"/>
      <c r="L66" s="46">
        <v>0</v>
      </c>
      <c r="M66" s="46">
        <v>0</v>
      </c>
      <c r="N66" s="70">
        <v>0</v>
      </c>
      <c r="O66" s="45">
        <v>0</v>
      </c>
    </row>
    <row r="67" spans="1:15" ht="15.75">
      <c r="A67" s="54"/>
      <c r="B67" s="80"/>
      <c r="C67" s="52">
        <f t="shared" si="0"/>
        <v>0</v>
      </c>
      <c r="D67" s="44">
        <f t="shared" si="1"/>
        <v>0</v>
      </c>
      <c r="E67" s="70"/>
      <c r="F67" s="78">
        <v>0</v>
      </c>
      <c r="G67" s="46">
        <v>0</v>
      </c>
      <c r="H67" s="46">
        <v>0</v>
      </c>
      <c r="I67" s="46">
        <v>0</v>
      </c>
      <c r="J67" s="46">
        <v>0</v>
      </c>
      <c r="K67" s="70"/>
      <c r="L67" s="46">
        <v>0</v>
      </c>
      <c r="M67" s="46">
        <v>0</v>
      </c>
      <c r="N67" s="70">
        <v>0</v>
      </c>
      <c r="O67" s="45">
        <v>0</v>
      </c>
    </row>
    <row r="68" spans="1:15" ht="15.75">
      <c r="A68" s="54"/>
      <c r="B68" s="80"/>
      <c r="C68" s="52">
        <f t="shared" si="0"/>
        <v>0</v>
      </c>
      <c r="D68" s="44">
        <f t="shared" si="1"/>
        <v>0</v>
      </c>
      <c r="E68" s="70"/>
      <c r="F68" s="78">
        <v>0</v>
      </c>
      <c r="G68" s="46">
        <v>0</v>
      </c>
      <c r="H68" s="46">
        <v>0</v>
      </c>
      <c r="I68" s="46">
        <v>0</v>
      </c>
      <c r="J68" s="46">
        <v>0</v>
      </c>
      <c r="K68" s="70"/>
      <c r="L68" s="46">
        <v>0</v>
      </c>
      <c r="M68" s="46">
        <v>0</v>
      </c>
      <c r="N68" s="70">
        <v>0</v>
      </c>
      <c r="O68" s="45">
        <v>0</v>
      </c>
    </row>
    <row r="69" spans="1:15" ht="15.75">
      <c r="A69" s="54"/>
      <c r="B69" s="80"/>
      <c r="C69" s="52">
        <f t="shared" si="0"/>
        <v>0</v>
      </c>
      <c r="D69" s="44">
        <f t="shared" si="1"/>
        <v>0</v>
      </c>
      <c r="E69" s="70"/>
      <c r="F69" s="78">
        <v>0</v>
      </c>
      <c r="G69" s="46">
        <v>0</v>
      </c>
      <c r="H69" s="46">
        <v>0</v>
      </c>
      <c r="I69" s="46">
        <v>0</v>
      </c>
      <c r="J69" s="46">
        <v>0</v>
      </c>
      <c r="K69" s="70"/>
      <c r="L69" s="46">
        <v>0</v>
      </c>
      <c r="M69" s="46">
        <v>0</v>
      </c>
      <c r="N69" s="70">
        <v>0</v>
      </c>
      <c r="O69" s="45">
        <v>0</v>
      </c>
    </row>
    <row r="70" spans="1:15" ht="15.75">
      <c r="A70" s="54"/>
      <c r="B70" s="80"/>
      <c r="C70" s="52">
        <f t="shared" ref="C70:C81" si="2">(LARGE(F70:O70,1))+(LARGE(F70:O70,2))+(LARGE(F70:O70,3))+(LARGE(F70:O70,4))+(LARGE(F70:O70,5))+(LARGE(F70:O70,6))</f>
        <v>0</v>
      </c>
      <c r="D70" s="44">
        <f t="shared" si="1"/>
        <v>0</v>
      </c>
      <c r="E70" s="70"/>
      <c r="F70" s="78">
        <v>0</v>
      </c>
      <c r="G70" s="46">
        <v>0</v>
      </c>
      <c r="H70" s="46">
        <v>0</v>
      </c>
      <c r="I70" s="46">
        <v>0</v>
      </c>
      <c r="J70" s="46">
        <v>0</v>
      </c>
      <c r="K70" s="70"/>
      <c r="L70" s="46">
        <v>0</v>
      </c>
      <c r="M70" s="46">
        <v>0</v>
      </c>
      <c r="N70" s="70">
        <v>0</v>
      </c>
      <c r="O70" s="45">
        <v>0</v>
      </c>
    </row>
    <row r="71" spans="1:15" ht="15.75">
      <c r="A71" s="54"/>
      <c r="B71" s="80"/>
      <c r="C71" s="52">
        <f t="shared" si="2"/>
        <v>0</v>
      </c>
      <c r="D71" s="44">
        <f t="shared" si="1"/>
        <v>0</v>
      </c>
      <c r="E71" s="70"/>
      <c r="F71" s="78">
        <v>0</v>
      </c>
      <c r="G71" s="46">
        <v>0</v>
      </c>
      <c r="H71" s="46">
        <v>0</v>
      </c>
      <c r="I71" s="46">
        <v>0</v>
      </c>
      <c r="J71" s="46">
        <v>0</v>
      </c>
      <c r="K71" s="70"/>
      <c r="L71" s="46">
        <v>0</v>
      </c>
      <c r="M71" s="46">
        <v>0</v>
      </c>
      <c r="N71" s="70">
        <v>0</v>
      </c>
      <c r="O71" s="45">
        <v>0</v>
      </c>
    </row>
    <row r="72" spans="1:15" ht="15.75">
      <c r="A72" s="54"/>
      <c r="B72" s="80"/>
      <c r="C72" s="52">
        <f t="shared" si="2"/>
        <v>0</v>
      </c>
      <c r="D72" s="44">
        <f t="shared" ref="D72:D81" si="3">E72+F72+G72+H72+I72+J72+K72+L72+M72+N72+O72</f>
        <v>0</v>
      </c>
      <c r="E72" s="70"/>
      <c r="F72" s="78">
        <v>0</v>
      </c>
      <c r="G72" s="46">
        <v>0</v>
      </c>
      <c r="H72" s="46">
        <v>0</v>
      </c>
      <c r="I72" s="46">
        <v>0</v>
      </c>
      <c r="J72" s="46">
        <v>0</v>
      </c>
      <c r="K72" s="70"/>
      <c r="L72" s="46">
        <v>0</v>
      </c>
      <c r="M72" s="46">
        <v>0</v>
      </c>
      <c r="N72" s="70">
        <v>0</v>
      </c>
      <c r="O72" s="45">
        <v>0</v>
      </c>
    </row>
    <row r="73" spans="1:15" ht="15.75">
      <c r="A73" s="54"/>
      <c r="B73" s="80"/>
      <c r="C73" s="52">
        <f t="shared" si="2"/>
        <v>0</v>
      </c>
      <c r="D73" s="44">
        <f t="shared" si="3"/>
        <v>0</v>
      </c>
      <c r="E73" s="70"/>
      <c r="F73" s="78">
        <v>0</v>
      </c>
      <c r="G73" s="46">
        <v>0</v>
      </c>
      <c r="H73" s="46">
        <v>0</v>
      </c>
      <c r="I73" s="46">
        <v>0</v>
      </c>
      <c r="J73" s="46">
        <v>0</v>
      </c>
      <c r="K73" s="70"/>
      <c r="L73" s="46">
        <v>0</v>
      </c>
      <c r="M73" s="46">
        <v>0</v>
      </c>
      <c r="N73" s="70">
        <v>0</v>
      </c>
      <c r="O73" s="45">
        <v>0</v>
      </c>
    </row>
    <row r="74" spans="1:15" ht="15.75">
      <c r="A74" s="54"/>
      <c r="B74" s="80"/>
      <c r="C74" s="52">
        <f t="shared" si="2"/>
        <v>0</v>
      </c>
      <c r="D74" s="44">
        <f t="shared" si="3"/>
        <v>0</v>
      </c>
      <c r="E74" s="70"/>
      <c r="F74" s="78">
        <v>0</v>
      </c>
      <c r="G74" s="46">
        <v>0</v>
      </c>
      <c r="H74" s="46">
        <v>0</v>
      </c>
      <c r="I74" s="46">
        <v>0</v>
      </c>
      <c r="J74" s="46">
        <v>0</v>
      </c>
      <c r="K74" s="70"/>
      <c r="L74" s="46">
        <v>0</v>
      </c>
      <c r="M74" s="46">
        <v>0</v>
      </c>
      <c r="N74" s="70">
        <v>0</v>
      </c>
      <c r="O74" s="45">
        <v>0</v>
      </c>
    </row>
    <row r="75" spans="1:15" ht="15.75">
      <c r="A75" s="54"/>
      <c r="B75" s="80"/>
      <c r="C75" s="52">
        <f t="shared" si="2"/>
        <v>0</v>
      </c>
      <c r="D75" s="44">
        <f t="shared" si="3"/>
        <v>0</v>
      </c>
      <c r="E75" s="70"/>
      <c r="F75" s="78">
        <v>0</v>
      </c>
      <c r="G75" s="46">
        <v>0</v>
      </c>
      <c r="H75" s="46">
        <v>0</v>
      </c>
      <c r="I75" s="46">
        <v>0</v>
      </c>
      <c r="J75" s="46">
        <v>0</v>
      </c>
      <c r="K75" s="70"/>
      <c r="L75" s="46">
        <v>0</v>
      </c>
      <c r="M75" s="46">
        <v>0</v>
      </c>
      <c r="N75" s="70">
        <v>0</v>
      </c>
      <c r="O75" s="45">
        <v>0</v>
      </c>
    </row>
    <row r="76" spans="1:15" ht="15.75">
      <c r="A76" s="54"/>
      <c r="B76" s="64"/>
      <c r="C76" s="52">
        <f t="shared" si="2"/>
        <v>0</v>
      </c>
      <c r="D76" s="44">
        <f t="shared" si="3"/>
        <v>0</v>
      </c>
      <c r="E76" s="70"/>
      <c r="F76" s="78">
        <v>0</v>
      </c>
      <c r="G76" s="46">
        <v>0</v>
      </c>
      <c r="H76" s="46">
        <v>0</v>
      </c>
      <c r="I76" s="46">
        <v>0</v>
      </c>
      <c r="J76" s="46">
        <v>0</v>
      </c>
      <c r="K76" s="70"/>
      <c r="L76" s="46">
        <v>0</v>
      </c>
      <c r="M76" s="46">
        <v>0</v>
      </c>
      <c r="N76" s="70">
        <v>0</v>
      </c>
      <c r="O76" s="45">
        <v>0</v>
      </c>
    </row>
    <row r="77" spans="1:15" ht="15.75">
      <c r="A77" s="54"/>
      <c r="B77" s="64"/>
      <c r="C77" s="52">
        <f t="shared" si="2"/>
        <v>0</v>
      </c>
      <c r="D77" s="44">
        <f t="shared" si="3"/>
        <v>0</v>
      </c>
      <c r="E77" s="70"/>
      <c r="F77" s="78">
        <v>0</v>
      </c>
      <c r="G77" s="46">
        <v>0</v>
      </c>
      <c r="H77" s="46">
        <v>0</v>
      </c>
      <c r="I77" s="46">
        <v>0</v>
      </c>
      <c r="J77" s="46">
        <v>0</v>
      </c>
      <c r="K77" s="70"/>
      <c r="L77" s="46">
        <v>0</v>
      </c>
      <c r="M77" s="46">
        <v>0</v>
      </c>
      <c r="N77" s="70">
        <v>0</v>
      </c>
      <c r="O77" s="45">
        <v>0</v>
      </c>
    </row>
    <row r="78" spans="1:15" ht="15.75">
      <c r="A78" s="54"/>
      <c r="B78" s="64"/>
      <c r="C78" s="52">
        <f t="shared" si="2"/>
        <v>0</v>
      </c>
      <c r="D78" s="44">
        <f t="shared" si="3"/>
        <v>0</v>
      </c>
      <c r="E78" s="70"/>
      <c r="F78" s="78">
        <v>0</v>
      </c>
      <c r="G78" s="46">
        <v>0</v>
      </c>
      <c r="H78" s="46">
        <v>0</v>
      </c>
      <c r="I78" s="46">
        <v>0</v>
      </c>
      <c r="J78" s="46">
        <v>0</v>
      </c>
      <c r="K78" s="70"/>
      <c r="L78" s="46">
        <v>0</v>
      </c>
      <c r="M78" s="46">
        <v>0</v>
      </c>
      <c r="N78" s="70">
        <v>0</v>
      </c>
      <c r="O78" s="45">
        <v>0</v>
      </c>
    </row>
    <row r="79" spans="1:15" ht="15.75">
      <c r="A79" s="54"/>
      <c r="B79" s="64"/>
      <c r="C79" s="52">
        <f t="shared" si="2"/>
        <v>0</v>
      </c>
      <c r="D79" s="44">
        <f t="shared" si="3"/>
        <v>0</v>
      </c>
      <c r="E79" s="70"/>
      <c r="F79" s="78">
        <v>0</v>
      </c>
      <c r="G79" s="46">
        <v>0</v>
      </c>
      <c r="H79" s="46">
        <v>0</v>
      </c>
      <c r="I79" s="46">
        <v>0</v>
      </c>
      <c r="J79" s="46">
        <v>0</v>
      </c>
      <c r="K79" s="70"/>
      <c r="L79" s="46">
        <v>0</v>
      </c>
      <c r="M79" s="46">
        <v>0</v>
      </c>
      <c r="N79" s="70">
        <v>0</v>
      </c>
      <c r="O79" s="45">
        <v>0</v>
      </c>
    </row>
    <row r="80" spans="1:15" ht="15.75">
      <c r="A80" s="54"/>
      <c r="B80" s="64"/>
      <c r="C80" s="52">
        <f t="shared" si="2"/>
        <v>0</v>
      </c>
      <c r="D80" s="44">
        <f t="shared" si="3"/>
        <v>0</v>
      </c>
      <c r="E80" s="70"/>
      <c r="F80" s="78">
        <v>0</v>
      </c>
      <c r="G80" s="46">
        <v>0</v>
      </c>
      <c r="H80" s="46">
        <v>0</v>
      </c>
      <c r="I80" s="46">
        <v>0</v>
      </c>
      <c r="J80" s="46">
        <v>0</v>
      </c>
      <c r="K80" s="70"/>
      <c r="L80" s="46">
        <v>0</v>
      </c>
      <c r="M80" s="46">
        <v>0</v>
      </c>
      <c r="N80" s="70">
        <v>0</v>
      </c>
      <c r="O80" s="45">
        <v>0</v>
      </c>
    </row>
    <row r="81" spans="1:15" ht="15.75">
      <c r="A81" s="54"/>
      <c r="B81" s="64"/>
      <c r="C81" s="52">
        <f t="shared" si="2"/>
        <v>0</v>
      </c>
      <c r="D81" s="44">
        <f t="shared" si="3"/>
        <v>0</v>
      </c>
      <c r="E81" s="70"/>
      <c r="F81" s="78">
        <v>0</v>
      </c>
      <c r="G81" s="46">
        <v>0</v>
      </c>
      <c r="H81" s="46">
        <v>0</v>
      </c>
      <c r="I81" s="46">
        <v>0</v>
      </c>
      <c r="J81" s="46">
        <v>0</v>
      </c>
      <c r="K81" s="70"/>
      <c r="L81" s="46">
        <v>0</v>
      </c>
      <c r="M81" s="46">
        <v>0</v>
      </c>
      <c r="N81" s="70">
        <v>0</v>
      </c>
      <c r="O81" s="45">
        <v>0</v>
      </c>
    </row>
    <row r="82" spans="1:15" ht="15.75">
      <c r="A82" s="54"/>
      <c r="B82" s="64"/>
      <c r="C82" s="52"/>
      <c r="D82" s="44"/>
      <c r="E82" s="71" t="s">
        <v>39</v>
      </c>
      <c r="F82" s="78">
        <v>0</v>
      </c>
      <c r="G82" s="46">
        <v>0</v>
      </c>
      <c r="H82" s="46">
        <v>0</v>
      </c>
      <c r="I82" s="46">
        <v>0</v>
      </c>
      <c r="J82" s="46">
        <v>0</v>
      </c>
      <c r="K82" s="71" t="s">
        <v>41</v>
      </c>
      <c r="L82" s="46">
        <v>0</v>
      </c>
      <c r="M82" s="46">
        <v>0</v>
      </c>
      <c r="N82" s="71" t="s">
        <v>43</v>
      </c>
      <c r="O82" s="45">
        <v>0</v>
      </c>
    </row>
    <row r="83" spans="1:15" ht="15.75">
      <c r="A83" s="54"/>
      <c r="B83" s="64"/>
      <c r="C83" s="52"/>
      <c r="D83" s="44"/>
      <c r="E83" s="71" t="s">
        <v>40</v>
      </c>
      <c r="F83" s="78">
        <v>0</v>
      </c>
      <c r="G83" s="46">
        <v>0</v>
      </c>
      <c r="H83" s="46">
        <v>0</v>
      </c>
      <c r="I83" s="46">
        <v>0</v>
      </c>
      <c r="J83" s="46">
        <v>0</v>
      </c>
      <c r="K83" s="71" t="s">
        <v>42</v>
      </c>
      <c r="L83" s="46">
        <v>0</v>
      </c>
      <c r="M83" s="46">
        <v>0</v>
      </c>
      <c r="N83" s="71" t="s">
        <v>44</v>
      </c>
      <c r="O83" s="45">
        <v>0</v>
      </c>
    </row>
    <row r="84" spans="1:15" ht="15.75">
      <c r="A84" s="49"/>
      <c r="B84" s="64"/>
      <c r="C84" s="51"/>
      <c r="D84" s="44"/>
      <c r="E84" s="71" t="s">
        <v>46</v>
      </c>
      <c r="F84" s="78">
        <v>0</v>
      </c>
      <c r="G84" s="46">
        <v>0</v>
      </c>
      <c r="H84" s="46">
        <v>0</v>
      </c>
      <c r="I84" s="46">
        <v>0</v>
      </c>
      <c r="J84" s="46">
        <v>0</v>
      </c>
      <c r="K84" s="71" t="s">
        <v>46</v>
      </c>
      <c r="L84" s="46">
        <v>0</v>
      </c>
      <c r="M84" s="46">
        <v>0</v>
      </c>
      <c r="N84" s="71" t="s">
        <v>45</v>
      </c>
      <c r="O84" s="45">
        <v>0</v>
      </c>
    </row>
  </sheetData>
  <autoFilter ref="A5:O35" xr:uid="{00000000-0009-0000-0000-00000D000000}"/>
  <mergeCells count="2">
    <mergeCell ref="C2:D2"/>
    <mergeCell ref="F2:G2"/>
  </mergeCells>
  <phoneticPr fontId="7"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zoomScale="98" zoomScaleNormal="98" workbookViewId="0">
      <selection activeCell="B2" sqref="B2:C2"/>
    </sheetView>
  </sheetViews>
  <sheetFormatPr defaultColWidth="8.85546875" defaultRowHeight="12.75"/>
  <cols>
    <col min="1" max="1" width="15.5703125" style="85" customWidth="1"/>
    <col min="2" max="2" width="25.140625" style="85" customWidth="1"/>
    <col min="3" max="3" width="19.42578125" style="85" bestFit="1" customWidth="1"/>
    <col min="4" max="4" width="24.85546875" style="94" bestFit="1" customWidth="1"/>
    <col min="5" max="5" width="14.5703125" style="94" customWidth="1"/>
    <col min="6" max="6" width="18.85546875" style="94" bestFit="1" customWidth="1"/>
    <col min="7" max="7" width="14.5703125" style="94" customWidth="1"/>
    <col min="8" max="8" width="18.85546875" style="94" bestFit="1" customWidth="1"/>
    <col min="9" max="9" width="14.5703125" style="94" customWidth="1"/>
    <col min="10" max="10" width="16.85546875" style="94" bestFit="1" customWidth="1"/>
    <col min="11" max="11" width="14.5703125" style="94" customWidth="1"/>
    <col min="12" max="12" width="18.5703125" style="94" customWidth="1"/>
    <col min="13" max="13" width="19.85546875" style="94" customWidth="1"/>
    <col min="14" max="14" width="19.140625" style="94" bestFit="1" customWidth="1"/>
    <col min="15" max="15" width="15" style="85" customWidth="1"/>
    <col min="16" max="16" width="18.85546875" style="85" bestFit="1" customWidth="1"/>
    <col min="17" max="17" width="12.5703125" style="85" customWidth="1"/>
    <col min="18" max="18" width="19.140625" style="85" bestFit="1" customWidth="1"/>
    <col min="19" max="19" width="12.5703125" style="85" customWidth="1"/>
    <col min="20" max="20" width="18.85546875" style="85" bestFit="1" customWidth="1"/>
    <col min="21" max="21" width="12.5703125" style="85" customWidth="1"/>
    <col min="22" max="22" width="18.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7" t="s">
        <v>210</v>
      </c>
      <c r="C2" s="207"/>
      <c r="D2" s="97"/>
      <c r="E2" s="215"/>
      <c r="F2" s="215"/>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185</v>
      </c>
      <c r="K5" s="94"/>
    </row>
    <row r="6" spans="1:14" ht="15" customHeight="1">
      <c r="A6" s="119" t="s">
        <v>1056</v>
      </c>
      <c r="B6" s="82" t="s">
        <v>1041</v>
      </c>
      <c r="C6" s="148">
        <f t="shared" ref="C6:C37" si="0">SUM(E6:K6)</f>
        <v>164</v>
      </c>
      <c r="D6" s="140">
        <f t="shared" ref="D6:D37" si="1">SUM(E6:J6)-MIN(E6:I6)</f>
        <v>142</v>
      </c>
      <c r="E6" s="104">
        <f t="shared" ref="E6:E37" si="2">IFERROR(VLOOKUP(B6,$B$93:$C$134,2,FALSE),0)</f>
        <v>22</v>
      </c>
      <c r="F6" s="104">
        <f t="shared" ref="F6:F37" si="3">IFERROR(VLOOKUP(B6,$F$93:$G$134,2,FALSE),0)</f>
        <v>28</v>
      </c>
      <c r="G6" s="104">
        <f t="shared" ref="G6:G37" si="4">IFERROR(VLOOKUP(B6,$J$93:$K$134,2,FALSE),0)</f>
        <v>39</v>
      </c>
      <c r="H6" s="104">
        <f t="shared" ref="H6:H37" si="5">IFERROR(VLOOKUP(B6,$N$93:$O$134,2,FALSE),0)</f>
        <v>39</v>
      </c>
      <c r="I6" s="104">
        <f t="shared" ref="I6:I37" si="6">IFERROR(VLOOKUP(B6,$R$93:$S$134,2,FALSE),0)</f>
        <v>36</v>
      </c>
      <c r="J6" s="180">
        <f t="shared" ref="J6:J37" si="7">IFERROR(VLOOKUP(B6,$V$93:$W$134,2,FALSE),0)</f>
        <v>0</v>
      </c>
      <c r="L6" s="85"/>
      <c r="M6" s="85"/>
      <c r="N6" s="85"/>
    </row>
    <row r="7" spans="1:14" ht="15" customHeight="1">
      <c r="A7" s="54" t="s">
        <v>1056</v>
      </c>
      <c r="B7" s="82" t="s">
        <v>1043</v>
      </c>
      <c r="C7" s="148">
        <f t="shared" si="0"/>
        <v>102</v>
      </c>
      <c r="D7" s="140">
        <f t="shared" si="1"/>
        <v>85</v>
      </c>
      <c r="E7" s="104">
        <f t="shared" si="2"/>
        <v>17</v>
      </c>
      <c r="F7" s="104">
        <f t="shared" si="3"/>
        <v>18</v>
      </c>
      <c r="G7" s="104">
        <f t="shared" si="4"/>
        <v>27</v>
      </c>
      <c r="H7" s="104">
        <f t="shared" si="5"/>
        <v>19</v>
      </c>
      <c r="I7" s="104">
        <f t="shared" si="6"/>
        <v>21</v>
      </c>
      <c r="J7" s="180">
        <f t="shared" si="7"/>
        <v>0</v>
      </c>
      <c r="L7" s="85"/>
      <c r="M7" s="85"/>
      <c r="N7" s="85"/>
    </row>
    <row r="8" spans="1:14" ht="15" customHeight="1">
      <c r="A8" s="54" t="s">
        <v>1056</v>
      </c>
      <c r="B8" s="82" t="s">
        <v>1097</v>
      </c>
      <c r="C8" s="148">
        <f t="shared" si="0"/>
        <v>79</v>
      </c>
      <c r="D8" s="140">
        <f t="shared" si="1"/>
        <v>79</v>
      </c>
      <c r="E8" s="104">
        <f t="shared" si="2"/>
        <v>0</v>
      </c>
      <c r="F8" s="104">
        <f t="shared" si="3"/>
        <v>16</v>
      </c>
      <c r="G8" s="104">
        <f t="shared" si="4"/>
        <v>18</v>
      </c>
      <c r="H8" s="104">
        <f t="shared" si="5"/>
        <v>18</v>
      </c>
      <c r="I8" s="104">
        <f t="shared" si="6"/>
        <v>27</v>
      </c>
      <c r="J8" s="180">
        <f t="shared" si="7"/>
        <v>0</v>
      </c>
      <c r="L8" s="85"/>
      <c r="M8" s="85"/>
      <c r="N8" s="85"/>
    </row>
    <row r="9" spans="1:14" ht="15" customHeight="1">
      <c r="A9" s="119" t="s">
        <v>41</v>
      </c>
      <c r="B9" s="82" t="s">
        <v>1038</v>
      </c>
      <c r="C9" s="148">
        <f t="shared" si="0"/>
        <v>71</v>
      </c>
      <c r="D9" s="140">
        <f t="shared" si="1"/>
        <v>71</v>
      </c>
      <c r="E9" s="104">
        <f t="shared" si="2"/>
        <v>37</v>
      </c>
      <c r="F9" s="104">
        <f t="shared" si="3"/>
        <v>34</v>
      </c>
      <c r="G9" s="104">
        <f t="shared" si="4"/>
        <v>0</v>
      </c>
      <c r="H9" s="104">
        <f t="shared" si="5"/>
        <v>0</v>
      </c>
      <c r="I9" s="104">
        <f t="shared" si="6"/>
        <v>0</v>
      </c>
      <c r="J9" s="180">
        <f t="shared" si="7"/>
        <v>0</v>
      </c>
      <c r="L9" s="85"/>
      <c r="M9" s="85"/>
      <c r="N9" s="85"/>
    </row>
    <row r="10" spans="1:14" ht="15" customHeight="1">
      <c r="A10" s="119" t="s">
        <v>1056</v>
      </c>
      <c r="B10" s="82" t="s">
        <v>911</v>
      </c>
      <c r="C10" s="148">
        <f t="shared" si="0"/>
        <v>70</v>
      </c>
      <c r="D10" s="140">
        <f t="shared" si="1"/>
        <v>70</v>
      </c>
      <c r="E10" s="104">
        <f t="shared" si="2"/>
        <v>0</v>
      </c>
      <c r="F10" s="104">
        <f t="shared" si="3"/>
        <v>0</v>
      </c>
      <c r="G10" s="104">
        <f t="shared" si="4"/>
        <v>0</v>
      </c>
      <c r="H10" s="104">
        <f t="shared" si="5"/>
        <v>30</v>
      </c>
      <c r="I10" s="104">
        <f t="shared" si="6"/>
        <v>40</v>
      </c>
      <c r="J10" s="180">
        <f t="shared" si="7"/>
        <v>0</v>
      </c>
      <c r="L10" s="85"/>
      <c r="M10" s="85"/>
      <c r="N10" s="85"/>
    </row>
    <row r="11" spans="1:14" ht="15" customHeight="1">
      <c r="A11" s="54" t="s">
        <v>41</v>
      </c>
      <c r="B11" s="82" t="s">
        <v>1208</v>
      </c>
      <c r="C11" s="148">
        <f t="shared" si="0"/>
        <v>66</v>
      </c>
      <c r="D11" s="140">
        <f t="shared" si="1"/>
        <v>66</v>
      </c>
      <c r="E11" s="104">
        <f t="shared" si="2"/>
        <v>0</v>
      </c>
      <c r="F11" s="104">
        <f t="shared" si="3"/>
        <v>0</v>
      </c>
      <c r="G11" s="104">
        <f t="shared" si="4"/>
        <v>20</v>
      </c>
      <c r="H11" s="104">
        <f t="shared" si="5"/>
        <v>20</v>
      </c>
      <c r="I11" s="104">
        <f t="shared" si="6"/>
        <v>26</v>
      </c>
      <c r="J11" s="180">
        <f t="shared" si="7"/>
        <v>0</v>
      </c>
      <c r="L11" s="85"/>
      <c r="M11" s="85"/>
      <c r="N11" s="85"/>
    </row>
    <row r="12" spans="1:14" ht="15" customHeight="1">
      <c r="A12" s="119" t="s">
        <v>41</v>
      </c>
      <c r="B12" s="82" t="s">
        <v>1039</v>
      </c>
      <c r="C12" s="148">
        <f t="shared" si="0"/>
        <v>64</v>
      </c>
      <c r="D12" s="140">
        <f t="shared" si="1"/>
        <v>64</v>
      </c>
      <c r="E12" s="104">
        <f t="shared" si="2"/>
        <v>32</v>
      </c>
      <c r="F12" s="104">
        <f t="shared" si="3"/>
        <v>0</v>
      </c>
      <c r="G12" s="104">
        <f t="shared" si="4"/>
        <v>32</v>
      </c>
      <c r="H12" s="104">
        <f t="shared" si="5"/>
        <v>0</v>
      </c>
      <c r="I12" s="104">
        <f t="shared" si="6"/>
        <v>0</v>
      </c>
      <c r="J12" s="180">
        <f t="shared" si="7"/>
        <v>0</v>
      </c>
      <c r="L12" s="85"/>
      <c r="M12" s="85"/>
      <c r="N12" s="85"/>
    </row>
    <row r="13" spans="1:14" ht="15" customHeight="1">
      <c r="A13" s="54" t="s">
        <v>41</v>
      </c>
      <c r="B13" s="82" t="s">
        <v>1096</v>
      </c>
      <c r="C13" s="148">
        <f t="shared" si="0"/>
        <v>58</v>
      </c>
      <c r="D13" s="140">
        <f t="shared" si="1"/>
        <v>58</v>
      </c>
      <c r="E13" s="104">
        <f t="shared" si="2"/>
        <v>0</v>
      </c>
      <c r="F13" s="104">
        <f t="shared" si="3"/>
        <v>24</v>
      </c>
      <c r="G13" s="104">
        <f t="shared" si="4"/>
        <v>0</v>
      </c>
      <c r="H13" s="104">
        <f t="shared" si="5"/>
        <v>0</v>
      </c>
      <c r="I13" s="104">
        <f t="shared" si="6"/>
        <v>34</v>
      </c>
      <c r="J13" s="180">
        <f t="shared" si="7"/>
        <v>0</v>
      </c>
      <c r="L13" s="85"/>
      <c r="M13" s="85"/>
      <c r="N13" s="85"/>
    </row>
    <row r="14" spans="1:14" ht="15" customHeight="1">
      <c r="A14" s="54" t="s">
        <v>1056</v>
      </c>
      <c r="B14" s="82" t="s">
        <v>1045</v>
      </c>
      <c r="C14" s="148">
        <f t="shared" si="0"/>
        <v>55</v>
      </c>
      <c r="D14" s="140">
        <f t="shared" si="1"/>
        <v>55</v>
      </c>
      <c r="E14" s="104">
        <f t="shared" si="2"/>
        <v>16</v>
      </c>
      <c r="F14" s="104">
        <f t="shared" si="3"/>
        <v>17</v>
      </c>
      <c r="G14" s="104">
        <f t="shared" si="4"/>
        <v>22</v>
      </c>
      <c r="H14" s="104">
        <f t="shared" si="5"/>
        <v>0</v>
      </c>
      <c r="I14" s="104">
        <f t="shared" si="6"/>
        <v>0</v>
      </c>
      <c r="J14" s="180">
        <f t="shared" si="7"/>
        <v>0</v>
      </c>
      <c r="L14" s="85"/>
      <c r="M14" s="85"/>
      <c r="N14" s="85"/>
    </row>
    <row r="15" spans="1:14" ht="15" customHeight="1">
      <c r="A15" s="54" t="s">
        <v>41</v>
      </c>
      <c r="B15" s="82" t="s">
        <v>1095</v>
      </c>
      <c r="C15" s="148">
        <f t="shared" si="0"/>
        <v>52</v>
      </c>
      <c r="D15" s="140">
        <f t="shared" si="1"/>
        <v>52</v>
      </c>
      <c r="E15" s="104">
        <f t="shared" si="2"/>
        <v>0</v>
      </c>
      <c r="F15" s="104">
        <f t="shared" si="3"/>
        <v>38</v>
      </c>
      <c r="G15" s="104">
        <f t="shared" si="4"/>
        <v>0</v>
      </c>
      <c r="H15" s="104">
        <f t="shared" si="5"/>
        <v>0</v>
      </c>
      <c r="I15" s="104">
        <f t="shared" si="6"/>
        <v>14</v>
      </c>
      <c r="J15" s="180">
        <f t="shared" si="7"/>
        <v>0</v>
      </c>
      <c r="L15" s="85"/>
      <c r="M15" s="85"/>
      <c r="N15" s="85"/>
    </row>
    <row r="16" spans="1:14" ht="15" customHeight="1">
      <c r="A16" s="119" t="s">
        <v>41</v>
      </c>
      <c r="B16" s="82" t="s">
        <v>1245</v>
      </c>
      <c r="C16" s="148">
        <f t="shared" si="0"/>
        <v>39</v>
      </c>
      <c r="D16" s="140">
        <f t="shared" si="1"/>
        <v>39</v>
      </c>
      <c r="E16" s="104">
        <f t="shared" si="2"/>
        <v>0</v>
      </c>
      <c r="F16" s="104">
        <f t="shared" si="3"/>
        <v>0</v>
      </c>
      <c r="G16" s="104">
        <f t="shared" si="4"/>
        <v>0</v>
      </c>
      <c r="H16" s="104">
        <f t="shared" si="5"/>
        <v>16</v>
      </c>
      <c r="I16" s="104">
        <f t="shared" si="6"/>
        <v>23</v>
      </c>
      <c r="J16" s="180">
        <f t="shared" si="7"/>
        <v>0</v>
      </c>
      <c r="L16" s="85"/>
      <c r="M16" s="85"/>
      <c r="N16" s="85"/>
    </row>
    <row r="17" spans="1:14" ht="15" customHeight="1">
      <c r="A17" s="54" t="s">
        <v>41</v>
      </c>
      <c r="B17" s="82" t="s">
        <v>1281</v>
      </c>
      <c r="C17" s="148">
        <f t="shared" si="0"/>
        <v>28</v>
      </c>
      <c r="D17" s="140">
        <f t="shared" si="1"/>
        <v>28</v>
      </c>
      <c r="E17" s="104">
        <f t="shared" si="2"/>
        <v>0</v>
      </c>
      <c r="F17" s="104">
        <f t="shared" si="3"/>
        <v>0</v>
      </c>
      <c r="G17" s="104">
        <f t="shared" si="4"/>
        <v>0</v>
      </c>
      <c r="H17" s="104">
        <f t="shared" si="5"/>
        <v>0</v>
      </c>
      <c r="I17" s="104">
        <f t="shared" si="6"/>
        <v>28</v>
      </c>
      <c r="J17" s="180">
        <f t="shared" si="7"/>
        <v>0</v>
      </c>
      <c r="L17" s="85"/>
      <c r="M17" s="85"/>
      <c r="N17" s="85"/>
    </row>
    <row r="18" spans="1:14" ht="15" customHeight="1">
      <c r="A18" s="119" t="s">
        <v>41</v>
      </c>
      <c r="B18" s="82" t="s">
        <v>1283</v>
      </c>
      <c r="C18" s="148">
        <f t="shared" si="0"/>
        <v>24</v>
      </c>
      <c r="D18" s="140">
        <f t="shared" si="1"/>
        <v>24</v>
      </c>
      <c r="E18" s="104">
        <f t="shared" si="2"/>
        <v>0</v>
      </c>
      <c r="F18" s="104">
        <f t="shared" si="3"/>
        <v>0</v>
      </c>
      <c r="G18" s="104">
        <f t="shared" si="4"/>
        <v>0</v>
      </c>
      <c r="H18" s="104">
        <f t="shared" si="5"/>
        <v>0</v>
      </c>
      <c r="I18" s="104">
        <f t="shared" si="6"/>
        <v>24</v>
      </c>
      <c r="J18" s="180">
        <f t="shared" si="7"/>
        <v>0</v>
      </c>
      <c r="L18" s="85"/>
      <c r="M18" s="85"/>
      <c r="N18" s="85"/>
    </row>
    <row r="19" spans="1:14" ht="15" customHeight="1">
      <c r="A19" s="54" t="s">
        <v>41</v>
      </c>
      <c r="B19" s="82" t="s">
        <v>186</v>
      </c>
      <c r="C19" s="148">
        <f t="shared" si="0"/>
        <v>21</v>
      </c>
      <c r="D19" s="140">
        <f t="shared" si="1"/>
        <v>21</v>
      </c>
      <c r="E19" s="104">
        <f t="shared" si="2"/>
        <v>0</v>
      </c>
      <c r="F19" s="104">
        <f t="shared" si="3"/>
        <v>21</v>
      </c>
      <c r="G19" s="104">
        <f t="shared" si="4"/>
        <v>0</v>
      </c>
      <c r="H19" s="104">
        <f t="shared" si="5"/>
        <v>0</v>
      </c>
      <c r="I19" s="104">
        <f t="shared" si="6"/>
        <v>0</v>
      </c>
      <c r="J19" s="180">
        <f t="shared" si="7"/>
        <v>0</v>
      </c>
      <c r="L19" s="85"/>
      <c r="M19" s="85"/>
      <c r="N19" s="85"/>
    </row>
    <row r="20" spans="1:14" ht="15" customHeight="1">
      <c r="A20" s="54" t="s">
        <v>1056</v>
      </c>
      <c r="B20" s="82" t="s">
        <v>1044</v>
      </c>
      <c r="C20" s="148">
        <f t="shared" si="0"/>
        <v>16</v>
      </c>
      <c r="D20" s="140">
        <f t="shared" si="1"/>
        <v>16</v>
      </c>
      <c r="E20" s="104">
        <f t="shared" si="2"/>
        <v>16</v>
      </c>
      <c r="F20" s="104">
        <f t="shared" si="3"/>
        <v>0</v>
      </c>
      <c r="G20" s="104">
        <f t="shared" si="4"/>
        <v>0</v>
      </c>
      <c r="H20" s="104">
        <f t="shared" si="5"/>
        <v>0</v>
      </c>
      <c r="I20" s="104">
        <f t="shared" si="6"/>
        <v>0</v>
      </c>
      <c r="J20" s="180">
        <f t="shared" si="7"/>
        <v>0</v>
      </c>
      <c r="L20" s="85"/>
      <c r="M20" s="85"/>
      <c r="N20" s="85"/>
    </row>
    <row r="21" spans="1:14" ht="15" customHeight="1">
      <c r="A21" s="54" t="s">
        <v>41</v>
      </c>
      <c r="B21" s="82" t="s">
        <v>1246</v>
      </c>
      <c r="C21" s="148">
        <f t="shared" si="0"/>
        <v>16</v>
      </c>
      <c r="D21" s="140">
        <f t="shared" si="1"/>
        <v>16</v>
      </c>
      <c r="E21" s="104">
        <f t="shared" si="2"/>
        <v>0</v>
      </c>
      <c r="F21" s="104">
        <f t="shared" si="3"/>
        <v>0</v>
      </c>
      <c r="G21" s="104">
        <f t="shared" si="4"/>
        <v>0</v>
      </c>
      <c r="H21" s="104">
        <f t="shared" si="5"/>
        <v>16</v>
      </c>
      <c r="I21" s="104">
        <f t="shared" si="6"/>
        <v>0</v>
      </c>
      <c r="J21" s="180">
        <f t="shared" si="7"/>
        <v>0</v>
      </c>
      <c r="L21" s="85"/>
      <c r="M21" s="85"/>
      <c r="N21" s="85"/>
    </row>
    <row r="22" spans="1:14" ht="15" customHeight="1">
      <c r="A22" s="54" t="s">
        <v>41</v>
      </c>
      <c r="B22" s="82" t="s">
        <v>1094</v>
      </c>
      <c r="C22" s="148">
        <f t="shared" si="0"/>
        <v>14</v>
      </c>
      <c r="D22" s="140">
        <f t="shared" si="1"/>
        <v>14</v>
      </c>
      <c r="E22" s="104">
        <f t="shared" si="2"/>
        <v>0</v>
      </c>
      <c r="F22" s="104">
        <f t="shared" si="3"/>
        <v>0</v>
      </c>
      <c r="G22" s="104">
        <f t="shared" si="4"/>
        <v>14</v>
      </c>
      <c r="H22" s="104">
        <f t="shared" si="5"/>
        <v>0</v>
      </c>
      <c r="I22" s="104">
        <f t="shared" si="6"/>
        <v>0</v>
      </c>
      <c r="J22" s="180">
        <f t="shared" si="7"/>
        <v>0</v>
      </c>
      <c r="L22" s="85"/>
      <c r="M22" s="85"/>
      <c r="N22" s="85"/>
    </row>
    <row r="23" spans="1:14" ht="15" customHeight="1">
      <c r="A23" s="49"/>
      <c r="B23" s="82"/>
      <c r="C23" s="148">
        <f t="shared" si="0"/>
        <v>0</v>
      </c>
      <c r="D23" s="140">
        <f t="shared" si="1"/>
        <v>0</v>
      </c>
      <c r="E23" s="104">
        <f t="shared" si="2"/>
        <v>0</v>
      </c>
      <c r="F23" s="104">
        <f t="shared" si="3"/>
        <v>0</v>
      </c>
      <c r="G23" s="104">
        <f t="shared" si="4"/>
        <v>0</v>
      </c>
      <c r="H23" s="104">
        <f t="shared" si="5"/>
        <v>0</v>
      </c>
      <c r="I23" s="104">
        <f t="shared" si="6"/>
        <v>0</v>
      </c>
      <c r="J23" s="180">
        <f t="shared" si="7"/>
        <v>0</v>
      </c>
      <c r="L23" s="85"/>
      <c r="M23" s="85"/>
      <c r="N23" s="85"/>
    </row>
    <row r="24" spans="1:14" ht="15" customHeight="1">
      <c r="A24" s="49"/>
      <c r="B24" s="82"/>
      <c r="C24" s="148">
        <f t="shared" si="0"/>
        <v>0</v>
      </c>
      <c r="D24" s="140">
        <f t="shared" si="1"/>
        <v>0</v>
      </c>
      <c r="E24" s="104">
        <f t="shared" si="2"/>
        <v>0</v>
      </c>
      <c r="F24" s="104">
        <f t="shared" si="3"/>
        <v>0</v>
      </c>
      <c r="G24" s="104">
        <f t="shared" si="4"/>
        <v>0</v>
      </c>
      <c r="H24" s="104">
        <f t="shared" si="5"/>
        <v>0</v>
      </c>
      <c r="I24" s="104">
        <f t="shared" si="6"/>
        <v>0</v>
      </c>
      <c r="J24" s="180">
        <f t="shared" si="7"/>
        <v>0</v>
      </c>
      <c r="L24" s="85"/>
      <c r="M24" s="85"/>
      <c r="N24" s="85"/>
    </row>
    <row r="25" spans="1:14" ht="15" customHeight="1">
      <c r="A25" s="54"/>
      <c r="B25" s="82"/>
      <c r="C25" s="148">
        <f t="shared" si="0"/>
        <v>0</v>
      </c>
      <c r="D25" s="140">
        <f t="shared" si="1"/>
        <v>0</v>
      </c>
      <c r="E25" s="104">
        <f t="shared" si="2"/>
        <v>0</v>
      </c>
      <c r="F25" s="104">
        <f t="shared" si="3"/>
        <v>0</v>
      </c>
      <c r="G25" s="104">
        <f t="shared" si="4"/>
        <v>0</v>
      </c>
      <c r="H25" s="104">
        <f t="shared" si="5"/>
        <v>0</v>
      </c>
      <c r="I25" s="104">
        <f t="shared" si="6"/>
        <v>0</v>
      </c>
      <c r="J25" s="180">
        <f t="shared" si="7"/>
        <v>0</v>
      </c>
      <c r="L25" s="85"/>
      <c r="M25" s="85"/>
      <c r="N25" s="85"/>
    </row>
    <row r="26" spans="1:14" ht="15" hidden="1" customHeight="1">
      <c r="A26" s="54"/>
      <c r="B26" s="82"/>
      <c r="C26" s="148">
        <f t="shared" si="0"/>
        <v>0</v>
      </c>
      <c r="D26" s="140">
        <f t="shared" si="1"/>
        <v>0</v>
      </c>
      <c r="E26" s="104">
        <f t="shared" si="2"/>
        <v>0</v>
      </c>
      <c r="F26" s="104">
        <f t="shared" si="3"/>
        <v>0</v>
      </c>
      <c r="G26" s="104">
        <f t="shared" si="4"/>
        <v>0</v>
      </c>
      <c r="H26" s="104">
        <f t="shared" si="5"/>
        <v>0</v>
      </c>
      <c r="I26" s="104">
        <f t="shared" si="6"/>
        <v>0</v>
      </c>
      <c r="J26" s="180">
        <f t="shared" si="7"/>
        <v>0</v>
      </c>
      <c r="L26" s="85"/>
      <c r="M26" s="85"/>
      <c r="N26" s="85"/>
    </row>
    <row r="27" spans="1:14" ht="15" hidden="1" customHeight="1">
      <c r="A27" s="54"/>
      <c r="B27" s="145"/>
      <c r="C27" s="148">
        <f t="shared" si="0"/>
        <v>0</v>
      </c>
      <c r="D27" s="140">
        <f t="shared" si="1"/>
        <v>0</v>
      </c>
      <c r="E27" s="104">
        <f t="shared" si="2"/>
        <v>0</v>
      </c>
      <c r="F27" s="104">
        <f t="shared" si="3"/>
        <v>0</v>
      </c>
      <c r="G27" s="104">
        <f t="shared" si="4"/>
        <v>0</v>
      </c>
      <c r="H27" s="104">
        <f t="shared" si="5"/>
        <v>0</v>
      </c>
      <c r="I27" s="104">
        <f t="shared" si="6"/>
        <v>0</v>
      </c>
      <c r="J27" s="180">
        <f t="shared" si="7"/>
        <v>0</v>
      </c>
      <c r="L27" s="85"/>
      <c r="M27" s="85"/>
      <c r="N27" s="85"/>
    </row>
    <row r="28" spans="1:14" ht="15" hidden="1" customHeight="1">
      <c r="A28" s="54"/>
      <c r="B28" s="82"/>
      <c r="C28" s="148">
        <f t="shared" si="0"/>
        <v>0</v>
      </c>
      <c r="D28" s="140">
        <f t="shared" si="1"/>
        <v>0</v>
      </c>
      <c r="E28" s="104">
        <f t="shared" si="2"/>
        <v>0</v>
      </c>
      <c r="F28" s="104">
        <f t="shared" si="3"/>
        <v>0</v>
      </c>
      <c r="G28" s="104">
        <f t="shared" si="4"/>
        <v>0</v>
      </c>
      <c r="H28" s="104">
        <f t="shared" si="5"/>
        <v>0</v>
      </c>
      <c r="I28" s="104">
        <f t="shared" si="6"/>
        <v>0</v>
      </c>
      <c r="J28" s="180">
        <f t="shared" si="7"/>
        <v>0</v>
      </c>
      <c r="L28" s="85"/>
      <c r="M28" s="85"/>
      <c r="N28" s="85"/>
    </row>
    <row r="29" spans="1:14" ht="15" hidden="1" customHeight="1">
      <c r="A29" s="54"/>
      <c r="B29" s="145"/>
      <c r="C29" s="148">
        <f t="shared" si="0"/>
        <v>0</v>
      </c>
      <c r="D29" s="140">
        <f t="shared" si="1"/>
        <v>0</v>
      </c>
      <c r="E29" s="104">
        <f t="shared" si="2"/>
        <v>0</v>
      </c>
      <c r="F29" s="104">
        <f t="shared" si="3"/>
        <v>0</v>
      </c>
      <c r="G29" s="104">
        <f t="shared" si="4"/>
        <v>0</v>
      </c>
      <c r="H29" s="104">
        <f t="shared" si="5"/>
        <v>0</v>
      </c>
      <c r="I29" s="104">
        <f t="shared" si="6"/>
        <v>0</v>
      </c>
      <c r="J29" s="180">
        <f t="shared" si="7"/>
        <v>0</v>
      </c>
      <c r="L29" s="85"/>
      <c r="M29" s="85"/>
      <c r="N29" s="85"/>
    </row>
    <row r="30" spans="1:14" ht="15" hidden="1" customHeight="1">
      <c r="A30" s="54"/>
      <c r="B30" s="145"/>
      <c r="C30" s="148">
        <f t="shared" si="0"/>
        <v>0</v>
      </c>
      <c r="D30" s="140">
        <f t="shared" si="1"/>
        <v>0</v>
      </c>
      <c r="E30" s="104">
        <f t="shared" si="2"/>
        <v>0</v>
      </c>
      <c r="F30" s="104">
        <f t="shared" si="3"/>
        <v>0</v>
      </c>
      <c r="G30" s="104">
        <f t="shared" si="4"/>
        <v>0</v>
      </c>
      <c r="H30" s="104">
        <f t="shared" si="5"/>
        <v>0</v>
      </c>
      <c r="I30" s="104">
        <f t="shared" si="6"/>
        <v>0</v>
      </c>
      <c r="J30" s="180">
        <f t="shared" si="7"/>
        <v>0</v>
      </c>
      <c r="L30" s="85"/>
      <c r="M30" s="85"/>
      <c r="N30" s="85"/>
    </row>
    <row r="31" spans="1:14" ht="15" hidden="1" customHeight="1">
      <c r="A31" s="54"/>
      <c r="B31" s="82"/>
      <c r="C31" s="148">
        <f t="shared" si="0"/>
        <v>0</v>
      </c>
      <c r="D31" s="140">
        <f t="shared" si="1"/>
        <v>0</v>
      </c>
      <c r="E31" s="104">
        <f t="shared" si="2"/>
        <v>0</v>
      </c>
      <c r="F31" s="104">
        <f t="shared" si="3"/>
        <v>0</v>
      </c>
      <c r="G31" s="104">
        <f t="shared" si="4"/>
        <v>0</v>
      </c>
      <c r="H31" s="104">
        <f t="shared" si="5"/>
        <v>0</v>
      </c>
      <c r="I31" s="104">
        <f t="shared" si="6"/>
        <v>0</v>
      </c>
      <c r="J31" s="170">
        <f t="shared" si="7"/>
        <v>0</v>
      </c>
      <c r="L31" s="85"/>
      <c r="M31" s="85"/>
      <c r="N31" s="85"/>
    </row>
    <row r="32" spans="1:14" ht="15" hidden="1" customHeight="1">
      <c r="A32" s="81"/>
      <c r="B32" s="82"/>
      <c r="C32" s="148">
        <f t="shared" si="0"/>
        <v>0</v>
      </c>
      <c r="D32" s="140">
        <f t="shared" si="1"/>
        <v>0</v>
      </c>
      <c r="E32" s="104">
        <f t="shared" si="2"/>
        <v>0</v>
      </c>
      <c r="F32" s="104">
        <f t="shared" si="3"/>
        <v>0</v>
      </c>
      <c r="G32" s="104">
        <f t="shared" si="4"/>
        <v>0</v>
      </c>
      <c r="H32" s="104">
        <f t="shared" si="5"/>
        <v>0</v>
      </c>
      <c r="I32" s="104">
        <f t="shared" si="6"/>
        <v>0</v>
      </c>
      <c r="J32" s="170">
        <f t="shared" si="7"/>
        <v>0</v>
      </c>
      <c r="L32" s="85"/>
      <c r="M32" s="85"/>
      <c r="N32" s="85"/>
    </row>
    <row r="33" spans="1:14" ht="15" hidden="1" customHeight="1">
      <c r="A33" s="54"/>
      <c r="B33" s="145"/>
      <c r="C33" s="148">
        <f t="shared" si="0"/>
        <v>0</v>
      </c>
      <c r="D33" s="140">
        <f t="shared" si="1"/>
        <v>0</v>
      </c>
      <c r="E33" s="104">
        <f t="shared" si="2"/>
        <v>0</v>
      </c>
      <c r="F33" s="104">
        <f t="shared" si="3"/>
        <v>0</v>
      </c>
      <c r="G33" s="104">
        <f t="shared" si="4"/>
        <v>0</v>
      </c>
      <c r="H33" s="104">
        <f t="shared" si="5"/>
        <v>0</v>
      </c>
      <c r="I33" s="104">
        <f t="shared" si="6"/>
        <v>0</v>
      </c>
      <c r="J33" s="170">
        <f t="shared" si="7"/>
        <v>0</v>
      </c>
      <c r="L33" s="85"/>
      <c r="M33" s="85"/>
      <c r="N33" s="85"/>
    </row>
    <row r="34" spans="1:14" ht="15" hidden="1" customHeight="1">
      <c r="A34" s="54"/>
      <c r="B34" s="145"/>
      <c r="C34" s="148">
        <f t="shared" si="0"/>
        <v>0</v>
      </c>
      <c r="D34" s="140">
        <f t="shared" si="1"/>
        <v>0</v>
      </c>
      <c r="E34" s="104">
        <f t="shared" si="2"/>
        <v>0</v>
      </c>
      <c r="F34" s="104">
        <f t="shared" si="3"/>
        <v>0</v>
      </c>
      <c r="G34" s="104">
        <f t="shared" si="4"/>
        <v>0</v>
      </c>
      <c r="H34" s="104">
        <f t="shared" si="5"/>
        <v>0</v>
      </c>
      <c r="I34" s="104">
        <f t="shared" si="6"/>
        <v>0</v>
      </c>
      <c r="J34" s="170">
        <f t="shared" si="7"/>
        <v>0</v>
      </c>
      <c r="L34" s="85"/>
      <c r="M34" s="85"/>
      <c r="N34" s="85"/>
    </row>
    <row r="35" spans="1:14" ht="15" hidden="1" customHeight="1">
      <c r="A35" s="54"/>
      <c r="B35" s="82"/>
      <c r="C35" s="148">
        <f t="shared" si="0"/>
        <v>0</v>
      </c>
      <c r="D35" s="140">
        <f t="shared" si="1"/>
        <v>0</v>
      </c>
      <c r="E35" s="104">
        <f t="shared" si="2"/>
        <v>0</v>
      </c>
      <c r="F35" s="104">
        <f t="shared" si="3"/>
        <v>0</v>
      </c>
      <c r="G35" s="104">
        <f t="shared" si="4"/>
        <v>0</v>
      </c>
      <c r="H35" s="104">
        <f t="shared" si="5"/>
        <v>0</v>
      </c>
      <c r="I35" s="104">
        <f t="shared" si="6"/>
        <v>0</v>
      </c>
      <c r="J35" s="170">
        <f t="shared" si="7"/>
        <v>0</v>
      </c>
      <c r="L35" s="85"/>
      <c r="M35" s="85"/>
      <c r="N35" s="85"/>
    </row>
    <row r="36" spans="1:14" ht="15" hidden="1" customHeight="1">
      <c r="A36" s="54"/>
      <c r="B36" s="82"/>
      <c r="C36" s="148">
        <f t="shared" si="0"/>
        <v>0</v>
      </c>
      <c r="D36" s="140">
        <f t="shared" si="1"/>
        <v>0</v>
      </c>
      <c r="E36" s="104">
        <f t="shared" si="2"/>
        <v>0</v>
      </c>
      <c r="F36" s="104">
        <f t="shared" si="3"/>
        <v>0</v>
      </c>
      <c r="G36" s="104">
        <f t="shared" si="4"/>
        <v>0</v>
      </c>
      <c r="H36" s="104">
        <f t="shared" si="5"/>
        <v>0</v>
      </c>
      <c r="I36" s="104">
        <f t="shared" si="6"/>
        <v>0</v>
      </c>
      <c r="J36" s="170">
        <f t="shared" si="7"/>
        <v>0</v>
      </c>
      <c r="L36" s="85"/>
      <c r="M36" s="85"/>
      <c r="N36" s="85"/>
    </row>
    <row r="37" spans="1:14" ht="15" hidden="1" customHeight="1">
      <c r="A37" s="54"/>
      <c r="B37" s="82"/>
      <c r="C37" s="148">
        <f t="shared" si="0"/>
        <v>0</v>
      </c>
      <c r="D37" s="140">
        <f t="shared" si="1"/>
        <v>0</v>
      </c>
      <c r="E37" s="104">
        <f t="shared" si="2"/>
        <v>0</v>
      </c>
      <c r="F37" s="104">
        <f t="shared" si="3"/>
        <v>0</v>
      </c>
      <c r="G37" s="104">
        <f t="shared" si="4"/>
        <v>0</v>
      </c>
      <c r="H37" s="104">
        <f t="shared" si="5"/>
        <v>0</v>
      </c>
      <c r="I37" s="104">
        <f t="shared" si="6"/>
        <v>0</v>
      </c>
      <c r="J37" s="170">
        <f t="shared" si="7"/>
        <v>0</v>
      </c>
      <c r="L37" s="85"/>
      <c r="M37" s="85"/>
      <c r="N37" s="85"/>
    </row>
    <row r="38" spans="1:14" ht="15" hidden="1" customHeight="1">
      <c r="A38" s="54"/>
      <c r="B38" s="82"/>
      <c r="C38" s="148">
        <f t="shared" ref="C38:C69" si="8">SUM(E38:K38)</f>
        <v>0</v>
      </c>
      <c r="D38" s="140">
        <f t="shared" ref="D38:D69" si="9">SUM(E38:J38)-MIN(E38:I38)</f>
        <v>0</v>
      </c>
      <c r="E38" s="104">
        <f t="shared" ref="E38:E69" si="10">IFERROR(VLOOKUP(B38,$B$93:$C$134,2,FALSE),0)</f>
        <v>0</v>
      </c>
      <c r="F38" s="104">
        <f t="shared" ref="F38:F69" si="11">IFERROR(VLOOKUP(B38,$F$93:$G$134,2,FALSE),0)</f>
        <v>0</v>
      </c>
      <c r="G38" s="104">
        <f t="shared" ref="G38:G69" si="12">IFERROR(VLOOKUP(B38,$J$93:$K$134,2,FALSE),0)</f>
        <v>0</v>
      </c>
      <c r="H38" s="104">
        <f t="shared" ref="H38:H69" si="13">IFERROR(VLOOKUP(B38,$N$93:$O$134,2,FALSE),0)</f>
        <v>0</v>
      </c>
      <c r="I38" s="104">
        <f t="shared" ref="I38:I69" si="14">IFERROR(VLOOKUP(B38,$R$93:$S$134,2,FALSE),0)</f>
        <v>0</v>
      </c>
      <c r="J38" s="170">
        <f t="shared" ref="J38:J69" si="15">IFERROR(VLOOKUP(B38,$V$93:$W$134,2,FALSE),0)</f>
        <v>0</v>
      </c>
      <c r="L38" s="85"/>
      <c r="M38" s="85"/>
      <c r="N38" s="85"/>
    </row>
    <row r="39" spans="1:14" ht="15" hidden="1" customHeight="1">
      <c r="A39" s="54"/>
      <c r="B39" s="82"/>
      <c r="C39" s="148">
        <f t="shared" si="8"/>
        <v>0</v>
      </c>
      <c r="D39" s="140">
        <f t="shared" si="9"/>
        <v>0</v>
      </c>
      <c r="E39" s="104">
        <f t="shared" si="10"/>
        <v>0</v>
      </c>
      <c r="F39" s="104">
        <f t="shared" si="11"/>
        <v>0</v>
      </c>
      <c r="G39" s="104">
        <f t="shared" si="12"/>
        <v>0</v>
      </c>
      <c r="H39" s="104">
        <f t="shared" si="13"/>
        <v>0</v>
      </c>
      <c r="I39" s="104">
        <f t="shared" si="14"/>
        <v>0</v>
      </c>
      <c r="J39" s="170">
        <f t="shared" si="15"/>
        <v>0</v>
      </c>
      <c r="L39" s="85"/>
      <c r="M39" s="85"/>
      <c r="N39" s="85"/>
    </row>
    <row r="40" spans="1:14" ht="15" hidden="1" customHeight="1">
      <c r="A40" s="54"/>
      <c r="B40" s="82"/>
      <c r="C40" s="148">
        <f t="shared" si="8"/>
        <v>0</v>
      </c>
      <c r="D40" s="140">
        <f t="shared" si="9"/>
        <v>0</v>
      </c>
      <c r="E40" s="104">
        <f t="shared" si="10"/>
        <v>0</v>
      </c>
      <c r="F40" s="104">
        <f t="shared" si="11"/>
        <v>0</v>
      </c>
      <c r="G40" s="104">
        <f t="shared" si="12"/>
        <v>0</v>
      </c>
      <c r="H40" s="104">
        <f t="shared" si="13"/>
        <v>0</v>
      </c>
      <c r="I40" s="104">
        <f t="shared" si="14"/>
        <v>0</v>
      </c>
      <c r="J40" s="104">
        <f t="shared" si="15"/>
        <v>0</v>
      </c>
      <c r="L40" s="85"/>
      <c r="M40" s="85"/>
      <c r="N40" s="85"/>
    </row>
    <row r="41" spans="1:14" ht="15" hidden="1" customHeight="1">
      <c r="A41" s="54"/>
      <c r="B41" s="82"/>
      <c r="C41" s="148">
        <f t="shared" si="8"/>
        <v>0</v>
      </c>
      <c r="D41" s="140">
        <f t="shared" si="9"/>
        <v>0</v>
      </c>
      <c r="E41" s="104">
        <f t="shared" si="10"/>
        <v>0</v>
      </c>
      <c r="F41" s="104">
        <f t="shared" si="11"/>
        <v>0</v>
      </c>
      <c r="G41" s="104">
        <f t="shared" si="12"/>
        <v>0</v>
      </c>
      <c r="H41" s="104">
        <f t="shared" si="13"/>
        <v>0</v>
      </c>
      <c r="I41" s="104">
        <f t="shared" si="14"/>
        <v>0</v>
      </c>
      <c r="J41" s="104">
        <f t="shared" si="15"/>
        <v>0</v>
      </c>
      <c r="L41" s="85"/>
      <c r="M41" s="85"/>
      <c r="N41" s="85"/>
    </row>
    <row r="42" spans="1:14" ht="15" hidden="1" customHeight="1">
      <c r="A42" s="54"/>
      <c r="B42" s="82"/>
      <c r="C42" s="148">
        <f t="shared" si="8"/>
        <v>0</v>
      </c>
      <c r="D42" s="140">
        <f t="shared" si="9"/>
        <v>0</v>
      </c>
      <c r="E42" s="104">
        <f t="shared" si="10"/>
        <v>0</v>
      </c>
      <c r="F42" s="104">
        <f t="shared" si="11"/>
        <v>0</v>
      </c>
      <c r="G42" s="104">
        <f t="shared" si="12"/>
        <v>0</v>
      </c>
      <c r="H42" s="104">
        <f t="shared" si="13"/>
        <v>0</v>
      </c>
      <c r="I42" s="104">
        <f t="shared" si="14"/>
        <v>0</v>
      </c>
      <c r="J42" s="104">
        <f t="shared" si="15"/>
        <v>0</v>
      </c>
      <c r="L42" s="85"/>
      <c r="M42" s="85"/>
      <c r="N42" s="85"/>
    </row>
    <row r="43" spans="1:14" ht="15" hidden="1" customHeight="1">
      <c r="A43" s="54"/>
      <c r="B43" s="82"/>
      <c r="C43" s="148">
        <f t="shared" si="8"/>
        <v>0</v>
      </c>
      <c r="D43" s="140">
        <f t="shared" si="9"/>
        <v>0</v>
      </c>
      <c r="E43" s="104">
        <f t="shared" si="10"/>
        <v>0</v>
      </c>
      <c r="F43" s="104">
        <f t="shared" si="11"/>
        <v>0</v>
      </c>
      <c r="G43" s="104">
        <f t="shared" si="12"/>
        <v>0</v>
      </c>
      <c r="H43" s="104">
        <f t="shared" si="13"/>
        <v>0</v>
      </c>
      <c r="I43" s="104">
        <f t="shared" si="14"/>
        <v>0</v>
      </c>
      <c r="J43" s="104">
        <f t="shared" si="15"/>
        <v>0</v>
      </c>
      <c r="L43" s="85"/>
      <c r="M43" s="85"/>
      <c r="N43" s="85"/>
    </row>
    <row r="44" spans="1:14" ht="15" hidden="1" customHeight="1">
      <c r="A44" s="54"/>
      <c r="B44" s="82"/>
      <c r="C44" s="148">
        <f t="shared" si="8"/>
        <v>0</v>
      </c>
      <c r="D44" s="140">
        <f t="shared" si="9"/>
        <v>0</v>
      </c>
      <c r="E44" s="104">
        <f t="shared" si="10"/>
        <v>0</v>
      </c>
      <c r="F44" s="104">
        <f t="shared" si="11"/>
        <v>0</v>
      </c>
      <c r="G44" s="104">
        <f t="shared" si="12"/>
        <v>0</v>
      </c>
      <c r="H44" s="104">
        <f t="shared" si="13"/>
        <v>0</v>
      </c>
      <c r="I44" s="104">
        <f t="shared" si="14"/>
        <v>0</v>
      </c>
      <c r="J44" s="104">
        <f t="shared" si="15"/>
        <v>0</v>
      </c>
      <c r="L44" s="85"/>
      <c r="M44" s="85"/>
      <c r="N44" s="85"/>
    </row>
    <row r="45" spans="1:14" ht="15" hidden="1" customHeight="1">
      <c r="A45" s="54"/>
      <c r="B45" s="82"/>
      <c r="C45" s="148">
        <f t="shared" si="8"/>
        <v>0</v>
      </c>
      <c r="D45" s="140">
        <f t="shared" si="9"/>
        <v>0</v>
      </c>
      <c r="E45" s="104">
        <f t="shared" si="10"/>
        <v>0</v>
      </c>
      <c r="F45" s="104">
        <f t="shared" si="11"/>
        <v>0</v>
      </c>
      <c r="G45" s="104">
        <f t="shared" si="12"/>
        <v>0</v>
      </c>
      <c r="H45" s="104">
        <f t="shared" si="13"/>
        <v>0</v>
      </c>
      <c r="I45" s="104">
        <f t="shared" si="14"/>
        <v>0</v>
      </c>
      <c r="J45" s="104">
        <f t="shared" si="15"/>
        <v>0</v>
      </c>
      <c r="L45" s="85"/>
      <c r="M45" s="85"/>
      <c r="N45" s="85"/>
    </row>
    <row r="46" spans="1:14" ht="15" hidden="1" customHeight="1">
      <c r="A46" s="54"/>
      <c r="B46" s="82"/>
      <c r="C46" s="148">
        <f t="shared" si="8"/>
        <v>0</v>
      </c>
      <c r="D46" s="140">
        <f t="shared" si="9"/>
        <v>0</v>
      </c>
      <c r="E46" s="104">
        <f t="shared" si="10"/>
        <v>0</v>
      </c>
      <c r="F46" s="104">
        <f t="shared" si="11"/>
        <v>0</v>
      </c>
      <c r="G46" s="104">
        <f t="shared" si="12"/>
        <v>0</v>
      </c>
      <c r="H46" s="104">
        <f t="shared" si="13"/>
        <v>0</v>
      </c>
      <c r="I46" s="104">
        <f t="shared" si="14"/>
        <v>0</v>
      </c>
      <c r="J46" s="104">
        <f t="shared" si="15"/>
        <v>0</v>
      </c>
      <c r="L46" s="85"/>
      <c r="M46" s="85"/>
      <c r="N46" s="85"/>
    </row>
    <row r="47" spans="1:14" ht="15" hidden="1" customHeight="1">
      <c r="A47" s="54"/>
      <c r="B47" s="82"/>
      <c r="C47" s="148">
        <f t="shared" si="8"/>
        <v>0</v>
      </c>
      <c r="D47" s="140">
        <f t="shared" si="9"/>
        <v>0</v>
      </c>
      <c r="E47" s="104">
        <f t="shared" si="10"/>
        <v>0</v>
      </c>
      <c r="F47" s="104">
        <f t="shared" si="11"/>
        <v>0</v>
      </c>
      <c r="G47" s="104">
        <f t="shared" si="12"/>
        <v>0</v>
      </c>
      <c r="H47" s="104">
        <f t="shared" si="13"/>
        <v>0</v>
      </c>
      <c r="I47" s="104">
        <f t="shared" si="14"/>
        <v>0</v>
      </c>
      <c r="J47" s="104">
        <f t="shared" si="15"/>
        <v>0</v>
      </c>
      <c r="L47" s="85"/>
      <c r="M47" s="85"/>
      <c r="N47" s="85"/>
    </row>
    <row r="48" spans="1:14" ht="15" hidden="1" customHeight="1">
      <c r="A48" s="54"/>
      <c r="B48" s="82"/>
      <c r="C48" s="148">
        <f t="shared" si="8"/>
        <v>0</v>
      </c>
      <c r="D48" s="140">
        <f t="shared" si="9"/>
        <v>0</v>
      </c>
      <c r="E48" s="104">
        <f t="shared" si="10"/>
        <v>0</v>
      </c>
      <c r="F48" s="104">
        <f t="shared" si="11"/>
        <v>0</v>
      </c>
      <c r="G48" s="104">
        <f t="shared" si="12"/>
        <v>0</v>
      </c>
      <c r="H48" s="104">
        <f t="shared" si="13"/>
        <v>0</v>
      </c>
      <c r="I48" s="104">
        <f t="shared" si="14"/>
        <v>0</v>
      </c>
      <c r="J48" s="104">
        <f t="shared" si="15"/>
        <v>0</v>
      </c>
      <c r="L48" s="85"/>
      <c r="M48" s="85"/>
      <c r="N48" s="85"/>
    </row>
    <row r="49" spans="1:14" ht="15" hidden="1" customHeight="1">
      <c r="A49" s="54"/>
      <c r="B49" s="82"/>
      <c r="C49" s="148">
        <f t="shared" si="8"/>
        <v>0</v>
      </c>
      <c r="D49" s="140">
        <f t="shared" si="9"/>
        <v>0</v>
      </c>
      <c r="E49" s="104">
        <f t="shared" si="10"/>
        <v>0</v>
      </c>
      <c r="F49" s="104">
        <f t="shared" si="11"/>
        <v>0</v>
      </c>
      <c r="G49" s="104">
        <f t="shared" si="12"/>
        <v>0</v>
      </c>
      <c r="H49" s="104">
        <f t="shared" si="13"/>
        <v>0</v>
      </c>
      <c r="I49" s="104">
        <f t="shared" si="14"/>
        <v>0</v>
      </c>
      <c r="J49" s="104">
        <f t="shared" si="15"/>
        <v>0</v>
      </c>
      <c r="L49" s="85"/>
      <c r="M49" s="85"/>
      <c r="N49" s="85"/>
    </row>
    <row r="50" spans="1:14" ht="15" hidden="1" customHeight="1">
      <c r="A50" s="54"/>
      <c r="B50" s="82"/>
      <c r="C50" s="148">
        <f t="shared" si="8"/>
        <v>0</v>
      </c>
      <c r="D50" s="140">
        <f t="shared" si="9"/>
        <v>0</v>
      </c>
      <c r="E50" s="104">
        <f t="shared" si="10"/>
        <v>0</v>
      </c>
      <c r="F50" s="104">
        <f t="shared" si="11"/>
        <v>0</v>
      </c>
      <c r="G50" s="104">
        <f t="shared" si="12"/>
        <v>0</v>
      </c>
      <c r="H50" s="104">
        <f t="shared" si="13"/>
        <v>0</v>
      </c>
      <c r="I50" s="104">
        <f t="shared" si="14"/>
        <v>0</v>
      </c>
      <c r="J50" s="104">
        <f t="shared" si="15"/>
        <v>0</v>
      </c>
      <c r="L50" s="85"/>
      <c r="M50" s="85"/>
      <c r="N50" s="85"/>
    </row>
    <row r="51" spans="1:14" ht="15" hidden="1" customHeight="1">
      <c r="A51" s="54"/>
      <c r="B51" s="82"/>
      <c r="C51" s="148">
        <f t="shared" si="8"/>
        <v>0</v>
      </c>
      <c r="D51" s="140">
        <f t="shared" si="9"/>
        <v>0</v>
      </c>
      <c r="E51" s="104">
        <f t="shared" si="10"/>
        <v>0</v>
      </c>
      <c r="F51" s="104">
        <f t="shared" si="11"/>
        <v>0</v>
      </c>
      <c r="G51" s="104">
        <f t="shared" si="12"/>
        <v>0</v>
      </c>
      <c r="H51" s="104">
        <f t="shared" si="13"/>
        <v>0</v>
      </c>
      <c r="I51" s="104">
        <f t="shared" si="14"/>
        <v>0</v>
      </c>
      <c r="J51" s="104">
        <f t="shared" si="15"/>
        <v>0</v>
      </c>
      <c r="L51" s="85"/>
      <c r="M51" s="85"/>
      <c r="N51" s="85"/>
    </row>
    <row r="52" spans="1:14" ht="15" hidden="1" customHeight="1">
      <c r="A52" s="54"/>
      <c r="B52" s="82"/>
      <c r="C52" s="148">
        <f t="shared" si="8"/>
        <v>0</v>
      </c>
      <c r="D52" s="140">
        <f t="shared" si="9"/>
        <v>0</v>
      </c>
      <c r="E52" s="104">
        <f t="shared" si="10"/>
        <v>0</v>
      </c>
      <c r="F52" s="104">
        <f t="shared" si="11"/>
        <v>0</v>
      </c>
      <c r="G52" s="104">
        <f t="shared" si="12"/>
        <v>0</v>
      </c>
      <c r="H52" s="104">
        <f t="shared" si="13"/>
        <v>0</v>
      </c>
      <c r="I52" s="104">
        <f t="shared" si="14"/>
        <v>0</v>
      </c>
      <c r="J52" s="104">
        <f t="shared" si="15"/>
        <v>0</v>
      </c>
      <c r="L52" s="85"/>
      <c r="M52" s="85"/>
      <c r="N52" s="85"/>
    </row>
    <row r="53" spans="1:14" ht="15" hidden="1" customHeight="1">
      <c r="A53" s="54"/>
      <c r="B53" s="82"/>
      <c r="C53" s="148">
        <f t="shared" si="8"/>
        <v>0</v>
      </c>
      <c r="D53" s="140">
        <f t="shared" si="9"/>
        <v>0</v>
      </c>
      <c r="E53" s="104">
        <f t="shared" si="10"/>
        <v>0</v>
      </c>
      <c r="F53" s="104">
        <f t="shared" si="11"/>
        <v>0</v>
      </c>
      <c r="G53" s="104">
        <f t="shared" si="12"/>
        <v>0</v>
      </c>
      <c r="H53" s="104">
        <f t="shared" si="13"/>
        <v>0</v>
      </c>
      <c r="I53" s="104">
        <f t="shared" si="14"/>
        <v>0</v>
      </c>
      <c r="J53" s="104">
        <f t="shared" si="15"/>
        <v>0</v>
      </c>
      <c r="L53" s="85"/>
      <c r="M53" s="85"/>
      <c r="N53" s="85"/>
    </row>
    <row r="54" spans="1:14" ht="15" hidden="1" customHeight="1">
      <c r="A54" s="54"/>
      <c r="B54" s="82"/>
      <c r="C54" s="148">
        <f t="shared" si="8"/>
        <v>0</v>
      </c>
      <c r="D54" s="140">
        <f t="shared" si="9"/>
        <v>0</v>
      </c>
      <c r="E54" s="104">
        <f t="shared" si="10"/>
        <v>0</v>
      </c>
      <c r="F54" s="104">
        <f t="shared" si="11"/>
        <v>0</v>
      </c>
      <c r="G54" s="104">
        <f t="shared" si="12"/>
        <v>0</v>
      </c>
      <c r="H54" s="104">
        <f t="shared" si="13"/>
        <v>0</v>
      </c>
      <c r="I54" s="104">
        <f t="shared" si="14"/>
        <v>0</v>
      </c>
      <c r="J54" s="104">
        <f t="shared" si="15"/>
        <v>0</v>
      </c>
      <c r="L54" s="85"/>
      <c r="M54" s="85"/>
      <c r="N54" s="85"/>
    </row>
    <row r="55" spans="1:14" ht="15" hidden="1" customHeight="1">
      <c r="A55" s="54"/>
      <c r="B55" s="82"/>
      <c r="C55" s="148">
        <f t="shared" si="8"/>
        <v>0</v>
      </c>
      <c r="D55" s="140">
        <f t="shared" si="9"/>
        <v>0</v>
      </c>
      <c r="E55" s="104">
        <f t="shared" si="10"/>
        <v>0</v>
      </c>
      <c r="F55" s="104">
        <f t="shared" si="11"/>
        <v>0</v>
      </c>
      <c r="G55" s="104">
        <f t="shared" si="12"/>
        <v>0</v>
      </c>
      <c r="H55" s="104">
        <f t="shared" si="13"/>
        <v>0</v>
      </c>
      <c r="I55" s="104">
        <f t="shared" si="14"/>
        <v>0</v>
      </c>
      <c r="J55" s="104">
        <f t="shared" si="15"/>
        <v>0</v>
      </c>
      <c r="L55" s="85"/>
      <c r="M55" s="85"/>
      <c r="N55" s="85"/>
    </row>
    <row r="56" spans="1:14" ht="15" hidden="1" customHeight="1">
      <c r="A56" s="54"/>
      <c r="B56" s="82"/>
      <c r="C56" s="148">
        <f t="shared" si="8"/>
        <v>0</v>
      </c>
      <c r="D56" s="140">
        <f t="shared" si="9"/>
        <v>0</v>
      </c>
      <c r="E56" s="104">
        <f t="shared" si="10"/>
        <v>0</v>
      </c>
      <c r="F56" s="104">
        <f t="shared" si="11"/>
        <v>0</v>
      </c>
      <c r="G56" s="104">
        <f t="shared" si="12"/>
        <v>0</v>
      </c>
      <c r="H56" s="104">
        <f t="shared" si="13"/>
        <v>0</v>
      </c>
      <c r="I56" s="104">
        <f t="shared" si="14"/>
        <v>0</v>
      </c>
      <c r="J56" s="104">
        <f t="shared" si="15"/>
        <v>0</v>
      </c>
      <c r="L56" s="85"/>
      <c r="M56" s="85"/>
      <c r="N56" s="85"/>
    </row>
    <row r="57" spans="1:14" ht="15" hidden="1" customHeight="1">
      <c r="A57" s="54"/>
      <c r="B57" s="82"/>
      <c r="C57" s="148">
        <f t="shared" si="8"/>
        <v>0</v>
      </c>
      <c r="D57" s="140">
        <f t="shared" si="9"/>
        <v>0</v>
      </c>
      <c r="E57" s="104">
        <f t="shared" si="10"/>
        <v>0</v>
      </c>
      <c r="F57" s="104">
        <f t="shared" si="11"/>
        <v>0</v>
      </c>
      <c r="G57" s="104">
        <f t="shared" si="12"/>
        <v>0</v>
      </c>
      <c r="H57" s="104">
        <f t="shared" si="13"/>
        <v>0</v>
      </c>
      <c r="I57" s="104">
        <f t="shared" si="14"/>
        <v>0</v>
      </c>
      <c r="J57" s="104">
        <f t="shared" si="15"/>
        <v>0</v>
      </c>
      <c r="L57" s="85"/>
      <c r="M57" s="85"/>
      <c r="N57" s="85"/>
    </row>
    <row r="58" spans="1:14" ht="15" hidden="1" customHeight="1">
      <c r="A58" s="54"/>
      <c r="B58" s="82"/>
      <c r="C58" s="148">
        <f t="shared" si="8"/>
        <v>0</v>
      </c>
      <c r="D58" s="140">
        <f t="shared" si="9"/>
        <v>0</v>
      </c>
      <c r="E58" s="104">
        <f t="shared" si="10"/>
        <v>0</v>
      </c>
      <c r="F58" s="104">
        <f t="shared" si="11"/>
        <v>0</v>
      </c>
      <c r="G58" s="104">
        <f t="shared" si="12"/>
        <v>0</v>
      </c>
      <c r="H58" s="104">
        <f t="shared" si="13"/>
        <v>0</v>
      </c>
      <c r="I58" s="104">
        <f t="shared" si="14"/>
        <v>0</v>
      </c>
      <c r="J58" s="104">
        <f t="shared" si="15"/>
        <v>0</v>
      </c>
      <c r="L58" s="85"/>
      <c r="M58" s="85"/>
      <c r="N58" s="85"/>
    </row>
    <row r="59" spans="1:14" ht="15" hidden="1" customHeight="1">
      <c r="A59" s="54"/>
      <c r="B59" s="82"/>
      <c r="C59" s="148">
        <f t="shared" si="8"/>
        <v>0</v>
      </c>
      <c r="D59" s="140">
        <f t="shared" si="9"/>
        <v>0</v>
      </c>
      <c r="E59" s="104">
        <f t="shared" si="10"/>
        <v>0</v>
      </c>
      <c r="F59" s="104">
        <f t="shared" si="11"/>
        <v>0</v>
      </c>
      <c r="G59" s="104">
        <f t="shared" si="12"/>
        <v>0</v>
      </c>
      <c r="H59" s="104">
        <f t="shared" si="13"/>
        <v>0</v>
      </c>
      <c r="I59" s="104">
        <f t="shared" si="14"/>
        <v>0</v>
      </c>
      <c r="J59" s="104">
        <f t="shared" si="15"/>
        <v>0</v>
      </c>
      <c r="L59" s="85"/>
      <c r="M59" s="85"/>
      <c r="N59" s="85"/>
    </row>
    <row r="60" spans="1:14" ht="15" hidden="1" customHeight="1">
      <c r="A60" s="54"/>
      <c r="B60" s="82"/>
      <c r="C60" s="148">
        <f t="shared" si="8"/>
        <v>0</v>
      </c>
      <c r="D60" s="140">
        <f t="shared" si="9"/>
        <v>0</v>
      </c>
      <c r="E60" s="104">
        <f t="shared" si="10"/>
        <v>0</v>
      </c>
      <c r="F60" s="104">
        <f t="shared" si="11"/>
        <v>0</v>
      </c>
      <c r="G60" s="104">
        <f t="shared" si="12"/>
        <v>0</v>
      </c>
      <c r="H60" s="104">
        <f t="shared" si="13"/>
        <v>0</v>
      </c>
      <c r="I60" s="104">
        <f t="shared" si="14"/>
        <v>0</v>
      </c>
      <c r="J60" s="104">
        <f t="shared" si="15"/>
        <v>0</v>
      </c>
      <c r="L60" s="85"/>
      <c r="M60" s="85"/>
      <c r="N60" s="85"/>
    </row>
    <row r="61" spans="1:14" ht="15" hidden="1" customHeight="1">
      <c r="A61" s="54"/>
      <c r="B61" s="82"/>
      <c r="C61" s="148">
        <f t="shared" si="8"/>
        <v>0</v>
      </c>
      <c r="D61" s="140">
        <f t="shared" si="9"/>
        <v>0</v>
      </c>
      <c r="E61" s="104">
        <f t="shared" si="10"/>
        <v>0</v>
      </c>
      <c r="F61" s="104">
        <f t="shared" si="11"/>
        <v>0</v>
      </c>
      <c r="G61" s="104">
        <f t="shared" si="12"/>
        <v>0</v>
      </c>
      <c r="H61" s="104">
        <f t="shared" si="13"/>
        <v>0</v>
      </c>
      <c r="I61" s="104">
        <f t="shared" si="14"/>
        <v>0</v>
      </c>
      <c r="J61" s="104">
        <f t="shared" si="15"/>
        <v>0</v>
      </c>
      <c r="L61" s="85"/>
      <c r="M61" s="85"/>
      <c r="N61" s="85"/>
    </row>
    <row r="62" spans="1:14" hidden="1">
      <c r="A62" s="54"/>
      <c r="B62" s="82"/>
      <c r="C62" s="148">
        <f t="shared" si="8"/>
        <v>0</v>
      </c>
      <c r="D62" s="140">
        <f t="shared" si="9"/>
        <v>0</v>
      </c>
      <c r="E62" s="104">
        <f t="shared" si="10"/>
        <v>0</v>
      </c>
      <c r="F62" s="104">
        <f t="shared" si="11"/>
        <v>0</v>
      </c>
      <c r="G62" s="104">
        <f t="shared" si="12"/>
        <v>0</v>
      </c>
      <c r="H62" s="104">
        <f t="shared" si="13"/>
        <v>0</v>
      </c>
      <c r="I62" s="104">
        <f t="shared" si="14"/>
        <v>0</v>
      </c>
      <c r="J62" s="104">
        <f t="shared" si="15"/>
        <v>0</v>
      </c>
      <c r="L62" s="85"/>
      <c r="M62" s="85"/>
      <c r="N62" s="85"/>
    </row>
    <row r="63" spans="1:14" hidden="1">
      <c r="A63" s="54"/>
      <c r="B63" s="82"/>
      <c r="C63" s="148">
        <f t="shared" si="8"/>
        <v>0</v>
      </c>
      <c r="D63" s="140">
        <f t="shared" si="9"/>
        <v>0</v>
      </c>
      <c r="E63" s="104">
        <f t="shared" si="10"/>
        <v>0</v>
      </c>
      <c r="F63" s="104">
        <f t="shared" si="11"/>
        <v>0</v>
      </c>
      <c r="G63" s="104">
        <f t="shared" si="12"/>
        <v>0</v>
      </c>
      <c r="H63" s="104">
        <f t="shared" si="13"/>
        <v>0</v>
      </c>
      <c r="I63" s="104">
        <f t="shared" si="14"/>
        <v>0</v>
      </c>
      <c r="J63" s="104">
        <f t="shared" si="15"/>
        <v>0</v>
      </c>
      <c r="L63" s="85"/>
      <c r="M63" s="85"/>
      <c r="N63" s="85"/>
    </row>
    <row r="64" spans="1:14" hidden="1">
      <c r="A64" s="54"/>
      <c r="B64" s="82"/>
      <c r="C64" s="148">
        <f t="shared" si="8"/>
        <v>0</v>
      </c>
      <c r="D64" s="140">
        <f t="shared" si="9"/>
        <v>0</v>
      </c>
      <c r="E64" s="104">
        <f t="shared" si="10"/>
        <v>0</v>
      </c>
      <c r="F64" s="104">
        <f t="shared" si="11"/>
        <v>0</v>
      </c>
      <c r="G64" s="104">
        <f t="shared" si="12"/>
        <v>0</v>
      </c>
      <c r="H64" s="104">
        <f t="shared" si="13"/>
        <v>0</v>
      </c>
      <c r="I64" s="104">
        <f t="shared" si="14"/>
        <v>0</v>
      </c>
      <c r="J64" s="104">
        <f t="shared" si="15"/>
        <v>0</v>
      </c>
      <c r="L64" s="85"/>
      <c r="M64" s="85"/>
      <c r="N64" s="85"/>
    </row>
    <row r="65" spans="1:14" hidden="1">
      <c r="A65" s="54"/>
      <c r="B65" s="82"/>
      <c r="C65" s="148">
        <f t="shared" si="8"/>
        <v>0</v>
      </c>
      <c r="D65" s="140">
        <f t="shared" si="9"/>
        <v>0</v>
      </c>
      <c r="E65" s="104">
        <f t="shared" si="10"/>
        <v>0</v>
      </c>
      <c r="F65" s="104">
        <f t="shared" si="11"/>
        <v>0</v>
      </c>
      <c r="G65" s="104">
        <f t="shared" si="12"/>
        <v>0</v>
      </c>
      <c r="H65" s="104">
        <f t="shared" si="13"/>
        <v>0</v>
      </c>
      <c r="I65" s="104">
        <f t="shared" si="14"/>
        <v>0</v>
      </c>
      <c r="J65" s="104">
        <f t="shared" si="15"/>
        <v>0</v>
      </c>
      <c r="L65" s="85"/>
      <c r="M65" s="85"/>
      <c r="N65" s="85"/>
    </row>
    <row r="66" spans="1:14" hidden="1">
      <c r="A66" s="54"/>
      <c r="B66" s="82"/>
      <c r="C66" s="148">
        <f t="shared" si="8"/>
        <v>0</v>
      </c>
      <c r="D66" s="140">
        <f t="shared" si="9"/>
        <v>0</v>
      </c>
      <c r="E66" s="104">
        <f t="shared" si="10"/>
        <v>0</v>
      </c>
      <c r="F66" s="104">
        <f t="shared" si="11"/>
        <v>0</v>
      </c>
      <c r="G66" s="104">
        <f t="shared" si="12"/>
        <v>0</v>
      </c>
      <c r="H66" s="104">
        <f t="shared" si="13"/>
        <v>0</v>
      </c>
      <c r="I66" s="104">
        <f t="shared" si="14"/>
        <v>0</v>
      </c>
      <c r="J66" s="104">
        <f t="shared" si="15"/>
        <v>0</v>
      </c>
      <c r="L66" s="85"/>
      <c r="M66" s="85"/>
      <c r="N66" s="85"/>
    </row>
    <row r="67" spans="1:14" hidden="1">
      <c r="A67" s="54"/>
      <c r="B67" s="82"/>
      <c r="C67" s="148">
        <f t="shared" si="8"/>
        <v>0</v>
      </c>
      <c r="D67" s="140">
        <f t="shared" si="9"/>
        <v>0</v>
      </c>
      <c r="E67" s="104">
        <f t="shared" si="10"/>
        <v>0</v>
      </c>
      <c r="F67" s="104">
        <f t="shared" si="11"/>
        <v>0</v>
      </c>
      <c r="G67" s="104">
        <f t="shared" si="12"/>
        <v>0</v>
      </c>
      <c r="H67" s="104">
        <f t="shared" si="13"/>
        <v>0</v>
      </c>
      <c r="I67" s="104">
        <f t="shared" si="14"/>
        <v>0</v>
      </c>
      <c r="J67" s="104">
        <f t="shared" si="15"/>
        <v>0</v>
      </c>
      <c r="L67" s="85"/>
      <c r="M67" s="85"/>
      <c r="N67" s="85"/>
    </row>
    <row r="68" spans="1:14" hidden="1">
      <c r="A68" s="54"/>
      <c r="B68" s="82"/>
      <c r="C68" s="148">
        <f t="shared" si="8"/>
        <v>0</v>
      </c>
      <c r="D68" s="140">
        <f t="shared" si="9"/>
        <v>0</v>
      </c>
      <c r="E68" s="104">
        <f t="shared" si="10"/>
        <v>0</v>
      </c>
      <c r="F68" s="104">
        <f t="shared" si="11"/>
        <v>0</v>
      </c>
      <c r="G68" s="104">
        <f t="shared" si="12"/>
        <v>0</v>
      </c>
      <c r="H68" s="104">
        <f t="shared" si="13"/>
        <v>0</v>
      </c>
      <c r="I68" s="104">
        <f t="shared" si="14"/>
        <v>0</v>
      </c>
      <c r="J68" s="104">
        <f t="shared" si="15"/>
        <v>0</v>
      </c>
      <c r="L68" s="85"/>
      <c r="M68" s="85"/>
      <c r="N68" s="85"/>
    </row>
    <row r="69" spans="1:14" hidden="1">
      <c r="A69" s="54"/>
      <c r="B69" s="82"/>
      <c r="C69" s="148">
        <f t="shared" si="8"/>
        <v>0</v>
      </c>
      <c r="D69" s="140">
        <f t="shared" si="9"/>
        <v>0</v>
      </c>
      <c r="E69" s="104">
        <f t="shared" si="10"/>
        <v>0</v>
      </c>
      <c r="F69" s="104">
        <f t="shared" si="11"/>
        <v>0</v>
      </c>
      <c r="G69" s="104">
        <f t="shared" si="12"/>
        <v>0</v>
      </c>
      <c r="H69" s="104">
        <f t="shared" si="13"/>
        <v>0</v>
      </c>
      <c r="I69" s="104">
        <f t="shared" si="14"/>
        <v>0</v>
      </c>
      <c r="J69" s="104">
        <f t="shared" si="15"/>
        <v>0</v>
      </c>
      <c r="L69" s="85"/>
      <c r="M69" s="85"/>
      <c r="N69" s="85"/>
    </row>
    <row r="70" spans="1:14" hidden="1">
      <c r="A70" s="54"/>
      <c r="B70" s="82"/>
      <c r="C70" s="148">
        <f t="shared" ref="C70:C84" si="16">SUM(E70:K70)</f>
        <v>0</v>
      </c>
      <c r="D70" s="140">
        <f t="shared" ref="D70:D101" si="17">SUM(E70:J70)-MIN(E70:I70)</f>
        <v>0</v>
      </c>
      <c r="E70" s="104">
        <f t="shared" ref="E70:E84" si="18">IFERROR(VLOOKUP(B70,$B$93:$C$134,2,FALSE),0)</f>
        <v>0</v>
      </c>
      <c r="F70" s="104">
        <f t="shared" ref="F70:F84" si="19">IFERROR(VLOOKUP(B70,$F$93:$G$134,2,FALSE),0)</f>
        <v>0</v>
      </c>
      <c r="G70" s="104">
        <f t="shared" ref="G70:G84" si="20">IFERROR(VLOOKUP(B70,$J$93:$K$134,2,FALSE),0)</f>
        <v>0</v>
      </c>
      <c r="H70" s="104">
        <f t="shared" ref="H70:H84" si="21">IFERROR(VLOOKUP(B70,$N$93:$O$134,2,FALSE),0)</f>
        <v>0</v>
      </c>
      <c r="I70" s="104">
        <f t="shared" ref="I70:I84" si="22">IFERROR(VLOOKUP(B70,$R$93:$S$134,2,FALSE),0)</f>
        <v>0</v>
      </c>
      <c r="J70" s="104">
        <f t="shared" ref="J70:J84" si="23">IFERROR(VLOOKUP(B70,$V$93:$W$134,2,FALSE),0)</f>
        <v>0</v>
      </c>
      <c r="L70" s="85"/>
      <c r="M70" s="85"/>
      <c r="N70" s="85"/>
    </row>
    <row r="71" spans="1:14" hidden="1">
      <c r="A71" s="54"/>
      <c r="B71" s="82"/>
      <c r="C71" s="148">
        <f t="shared" si="16"/>
        <v>0</v>
      </c>
      <c r="D71" s="140">
        <f t="shared" si="17"/>
        <v>0</v>
      </c>
      <c r="E71" s="104">
        <f t="shared" si="18"/>
        <v>0</v>
      </c>
      <c r="F71" s="104">
        <f t="shared" si="19"/>
        <v>0</v>
      </c>
      <c r="G71" s="104">
        <f t="shared" si="20"/>
        <v>0</v>
      </c>
      <c r="H71" s="104">
        <f t="shared" si="21"/>
        <v>0</v>
      </c>
      <c r="I71" s="104">
        <f t="shared" si="22"/>
        <v>0</v>
      </c>
      <c r="J71" s="104">
        <f t="shared" si="23"/>
        <v>0</v>
      </c>
      <c r="L71" s="85"/>
      <c r="M71" s="85"/>
      <c r="N71" s="85"/>
    </row>
    <row r="72" spans="1:14" hidden="1">
      <c r="A72" s="54"/>
      <c r="B72" s="82"/>
      <c r="C72" s="148">
        <f t="shared" si="16"/>
        <v>0</v>
      </c>
      <c r="D72" s="140">
        <f t="shared" si="17"/>
        <v>0</v>
      </c>
      <c r="E72" s="104">
        <f t="shared" si="18"/>
        <v>0</v>
      </c>
      <c r="F72" s="104">
        <f t="shared" si="19"/>
        <v>0</v>
      </c>
      <c r="G72" s="104">
        <f t="shared" si="20"/>
        <v>0</v>
      </c>
      <c r="H72" s="104">
        <f t="shared" si="21"/>
        <v>0</v>
      </c>
      <c r="I72" s="104">
        <f t="shared" si="22"/>
        <v>0</v>
      </c>
      <c r="J72" s="104">
        <f t="shared" si="23"/>
        <v>0</v>
      </c>
      <c r="L72" s="85"/>
      <c r="M72" s="85"/>
      <c r="N72" s="85"/>
    </row>
    <row r="73" spans="1:14" hidden="1">
      <c r="A73" s="54"/>
      <c r="B73" s="82"/>
      <c r="C73" s="148">
        <f t="shared" si="16"/>
        <v>0</v>
      </c>
      <c r="D73" s="140">
        <f t="shared" si="17"/>
        <v>0</v>
      </c>
      <c r="E73" s="104">
        <f t="shared" si="18"/>
        <v>0</v>
      </c>
      <c r="F73" s="104">
        <f t="shared" si="19"/>
        <v>0</v>
      </c>
      <c r="G73" s="104">
        <f t="shared" si="20"/>
        <v>0</v>
      </c>
      <c r="H73" s="104">
        <f t="shared" si="21"/>
        <v>0</v>
      </c>
      <c r="I73" s="104">
        <f t="shared" si="22"/>
        <v>0</v>
      </c>
      <c r="J73" s="104">
        <f t="shared" si="23"/>
        <v>0</v>
      </c>
      <c r="L73" s="85"/>
      <c r="M73" s="85"/>
      <c r="N73" s="85"/>
    </row>
    <row r="74" spans="1:14" hidden="1">
      <c r="A74" s="54"/>
      <c r="B74" s="82"/>
      <c r="C74" s="148">
        <f t="shared" si="16"/>
        <v>0</v>
      </c>
      <c r="D74" s="140">
        <f t="shared" si="17"/>
        <v>0</v>
      </c>
      <c r="E74" s="104">
        <f t="shared" si="18"/>
        <v>0</v>
      </c>
      <c r="F74" s="104">
        <f t="shared" si="19"/>
        <v>0</v>
      </c>
      <c r="G74" s="104">
        <f t="shared" si="20"/>
        <v>0</v>
      </c>
      <c r="H74" s="104">
        <f t="shared" si="21"/>
        <v>0</v>
      </c>
      <c r="I74" s="104">
        <f t="shared" si="22"/>
        <v>0</v>
      </c>
      <c r="J74" s="104">
        <f t="shared" si="23"/>
        <v>0</v>
      </c>
      <c r="L74" s="85"/>
      <c r="M74" s="85"/>
      <c r="N74" s="85"/>
    </row>
    <row r="75" spans="1:14" hidden="1">
      <c r="A75" s="54"/>
      <c r="B75" s="82"/>
      <c r="C75" s="148">
        <f t="shared" si="16"/>
        <v>0</v>
      </c>
      <c r="D75" s="140">
        <f t="shared" si="17"/>
        <v>0</v>
      </c>
      <c r="E75" s="104">
        <f t="shared" si="18"/>
        <v>0</v>
      </c>
      <c r="F75" s="104">
        <f t="shared" si="19"/>
        <v>0</v>
      </c>
      <c r="G75" s="104">
        <f t="shared" si="20"/>
        <v>0</v>
      </c>
      <c r="H75" s="104">
        <f t="shared" si="21"/>
        <v>0</v>
      </c>
      <c r="I75" s="104">
        <f t="shared" si="22"/>
        <v>0</v>
      </c>
      <c r="J75" s="104">
        <f t="shared" si="23"/>
        <v>0</v>
      </c>
      <c r="L75" s="85"/>
      <c r="M75" s="85"/>
      <c r="N75" s="85"/>
    </row>
    <row r="76" spans="1:14" ht="15" hidden="1">
      <c r="A76" s="54"/>
      <c r="B76" s="83"/>
      <c r="C76" s="148">
        <f t="shared" si="16"/>
        <v>0</v>
      </c>
      <c r="D76" s="140">
        <f t="shared" si="17"/>
        <v>0</v>
      </c>
      <c r="E76" s="104">
        <f t="shared" si="18"/>
        <v>0</v>
      </c>
      <c r="F76" s="104">
        <f t="shared" si="19"/>
        <v>0</v>
      </c>
      <c r="G76" s="104">
        <f t="shared" si="20"/>
        <v>0</v>
      </c>
      <c r="H76" s="104">
        <f t="shared" si="21"/>
        <v>0</v>
      </c>
      <c r="I76" s="104">
        <f t="shared" si="22"/>
        <v>0</v>
      </c>
      <c r="J76" s="104">
        <f t="shared" si="23"/>
        <v>0</v>
      </c>
      <c r="L76" s="85"/>
      <c r="M76" s="85"/>
      <c r="N76" s="85"/>
    </row>
    <row r="77" spans="1:14" ht="15" hidden="1">
      <c r="A77" s="54"/>
      <c r="B77" s="83"/>
      <c r="C77" s="148">
        <f t="shared" si="16"/>
        <v>0</v>
      </c>
      <c r="D77" s="140">
        <f t="shared" si="17"/>
        <v>0</v>
      </c>
      <c r="E77" s="104">
        <f t="shared" si="18"/>
        <v>0</v>
      </c>
      <c r="F77" s="104">
        <f t="shared" si="19"/>
        <v>0</v>
      </c>
      <c r="G77" s="104">
        <f t="shared" si="20"/>
        <v>0</v>
      </c>
      <c r="H77" s="104">
        <f t="shared" si="21"/>
        <v>0</v>
      </c>
      <c r="I77" s="104">
        <f t="shared" si="22"/>
        <v>0</v>
      </c>
      <c r="J77" s="104">
        <f t="shared" si="23"/>
        <v>0</v>
      </c>
      <c r="L77" s="85"/>
      <c r="M77" s="85"/>
      <c r="N77" s="85"/>
    </row>
    <row r="78" spans="1:14" ht="15" hidden="1">
      <c r="A78" s="54"/>
      <c r="B78" s="83"/>
      <c r="C78" s="148">
        <f t="shared" si="16"/>
        <v>0</v>
      </c>
      <c r="D78" s="140">
        <f t="shared" si="17"/>
        <v>0</v>
      </c>
      <c r="E78" s="104">
        <f t="shared" si="18"/>
        <v>0</v>
      </c>
      <c r="F78" s="104">
        <f t="shared" si="19"/>
        <v>0</v>
      </c>
      <c r="G78" s="104">
        <f t="shared" si="20"/>
        <v>0</v>
      </c>
      <c r="H78" s="104">
        <f t="shared" si="21"/>
        <v>0</v>
      </c>
      <c r="I78" s="104">
        <f t="shared" si="22"/>
        <v>0</v>
      </c>
      <c r="J78" s="104">
        <f t="shared" si="23"/>
        <v>0</v>
      </c>
      <c r="L78" s="85"/>
      <c r="M78" s="85"/>
      <c r="N78" s="85"/>
    </row>
    <row r="79" spans="1:14" ht="15" hidden="1">
      <c r="A79" s="54"/>
      <c r="B79" s="83"/>
      <c r="C79" s="148">
        <f t="shared" si="16"/>
        <v>0</v>
      </c>
      <c r="D79" s="140">
        <f t="shared" si="17"/>
        <v>0</v>
      </c>
      <c r="E79" s="104">
        <f t="shared" si="18"/>
        <v>0</v>
      </c>
      <c r="F79" s="104">
        <f t="shared" si="19"/>
        <v>0</v>
      </c>
      <c r="G79" s="104">
        <f t="shared" si="20"/>
        <v>0</v>
      </c>
      <c r="H79" s="104">
        <f t="shared" si="21"/>
        <v>0</v>
      </c>
      <c r="I79" s="104">
        <f t="shared" si="22"/>
        <v>0</v>
      </c>
      <c r="J79" s="104">
        <f t="shared" si="23"/>
        <v>0</v>
      </c>
      <c r="L79" s="85"/>
      <c r="M79" s="85"/>
      <c r="N79" s="85"/>
    </row>
    <row r="80" spans="1:14" ht="15" hidden="1">
      <c r="A80" s="54"/>
      <c r="B80" s="83"/>
      <c r="C80" s="148">
        <f t="shared" si="16"/>
        <v>0</v>
      </c>
      <c r="D80" s="140">
        <f t="shared" si="17"/>
        <v>0</v>
      </c>
      <c r="E80" s="104">
        <f t="shared" si="18"/>
        <v>0</v>
      </c>
      <c r="F80" s="104">
        <f t="shared" si="19"/>
        <v>0</v>
      </c>
      <c r="G80" s="104">
        <f t="shared" si="20"/>
        <v>0</v>
      </c>
      <c r="H80" s="104">
        <f t="shared" si="21"/>
        <v>0</v>
      </c>
      <c r="I80" s="104">
        <f t="shared" si="22"/>
        <v>0</v>
      </c>
      <c r="J80" s="104">
        <f t="shared" si="23"/>
        <v>0</v>
      </c>
      <c r="L80" s="85"/>
      <c r="M80" s="85"/>
      <c r="N80" s="85"/>
    </row>
    <row r="81" spans="1:24" ht="15" hidden="1">
      <c r="A81" s="54"/>
      <c r="B81" s="83"/>
      <c r="C81" s="148">
        <f t="shared" si="16"/>
        <v>0</v>
      </c>
      <c r="D81" s="140">
        <f t="shared" si="17"/>
        <v>0</v>
      </c>
      <c r="E81" s="104">
        <f t="shared" si="18"/>
        <v>0</v>
      </c>
      <c r="F81" s="104">
        <f t="shared" si="19"/>
        <v>0</v>
      </c>
      <c r="G81" s="104">
        <f t="shared" si="20"/>
        <v>0</v>
      </c>
      <c r="H81" s="104">
        <f t="shared" si="21"/>
        <v>0</v>
      </c>
      <c r="I81" s="104">
        <f t="shared" si="22"/>
        <v>0</v>
      </c>
      <c r="J81" s="104">
        <f t="shared" si="23"/>
        <v>0</v>
      </c>
      <c r="L81" s="85"/>
      <c r="M81" s="85"/>
      <c r="N81" s="85"/>
    </row>
    <row r="82" spans="1:24" ht="15" hidden="1">
      <c r="A82" s="54"/>
      <c r="B82" s="83"/>
      <c r="C82" s="148">
        <f t="shared" si="16"/>
        <v>0</v>
      </c>
      <c r="D82" s="140">
        <f t="shared" si="17"/>
        <v>0</v>
      </c>
      <c r="E82" s="104">
        <f t="shared" si="18"/>
        <v>0</v>
      </c>
      <c r="F82" s="104">
        <f t="shared" si="19"/>
        <v>0</v>
      </c>
      <c r="G82" s="104">
        <f t="shared" si="20"/>
        <v>0</v>
      </c>
      <c r="H82" s="104">
        <f t="shared" si="21"/>
        <v>0</v>
      </c>
      <c r="I82" s="104">
        <f t="shared" si="22"/>
        <v>0</v>
      </c>
      <c r="J82" s="104">
        <f t="shared" si="23"/>
        <v>0</v>
      </c>
      <c r="L82" s="85"/>
      <c r="M82" s="85"/>
      <c r="N82" s="85"/>
    </row>
    <row r="83" spans="1:24" ht="15" hidden="1">
      <c r="A83" s="54"/>
      <c r="B83" s="83"/>
      <c r="C83" s="148">
        <f t="shared" si="16"/>
        <v>0</v>
      </c>
      <c r="D83" s="140">
        <f t="shared" si="17"/>
        <v>0</v>
      </c>
      <c r="E83" s="104">
        <f t="shared" si="18"/>
        <v>0</v>
      </c>
      <c r="F83" s="104">
        <f t="shared" si="19"/>
        <v>0</v>
      </c>
      <c r="G83" s="104">
        <f t="shared" si="20"/>
        <v>0</v>
      </c>
      <c r="H83" s="104">
        <f t="shared" si="21"/>
        <v>0</v>
      </c>
      <c r="I83" s="104">
        <f t="shared" si="22"/>
        <v>0</v>
      </c>
      <c r="J83" s="104">
        <f t="shared" si="23"/>
        <v>0</v>
      </c>
      <c r="L83" s="85"/>
      <c r="M83" s="85"/>
      <c r="N83" s="85"/>
    </row>
    <row r="84" spans="1:24" ht="15" hidden="1">
      <c r="A84" s="49"/>
      <c r="B84" s="83"/>
      <c r="C84" s="148">
        <f t="shared" si="16"/>
        <v>0</v>
      </c>
      <c r="D84" s="140">
        <f t="shared" si="17"/>
        <v>0</v>
      </c>
      <c r="E84" s="104">
        <f t="shared" si="18"/>
        <v>0</v>
      </c>
      <c r="F84" s="104">
        <f t="shared" si="19"/>
        <v>0</v>
      </c>
      <c r="G84" s="104">
        <f t="shared" si="20"/>
        <v>0</v>
      </c>
      <c r="H84" s="104">
        <f t="shared" si="21"/>
        <v>0</v>
      </c>
      <c r="I84" s="104">
        <f t="shared" si="22"/>
        <v>0</v>
      </c>
      <c r="J84" s="104">
        <f t="shared" si="23"/>
        <v>0</v>
      </c>
      <c r="L84" s="85"/>
      <c r="M84" s="85"/>
      <c r="N84" s="85"/>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8</v>
      </c>
      <c r="C92" s="122"/>
      <c r="D92" s="95"/>
      <c r="E92" s="96"/>
      <c r="F92" s="97">
        <f>COUNTA(F93:F136)</f>
        <v>10</v>
      </c>
      <c r="H92" s="95"/>
      <c r="I92" s="96"/>
      <c r="J92" s="97">
        <f>COUNTA(J93:J136)</f>
        <v>13</v>
      </c>
      <c r="L92" s="95"/>
      <c r="M92" s="96"/>
      <c r="N92" s="97">
        <f>COUNTA(N93:N136)</f>
        <v>12</v>
      </c>
      <c r="O92" s="122"/>
      <c r="P92" s="128"/>
      <c r="Q92" s="127"/>
      <c r="R92" s="90">
        <f>COUNTA(R93:R136)</f>
        <v>21</v>
      </c>
      <c r="S92" s="122"/>
      <c r="T92" s="128"/>
      <c r="U92" s="127"/>
      <c r="V92" s="90">
        <f>COUNTA(V93:V136)</f>
        <v>0</v>
      </c>
      <c r="W92" s="122"/>
      <c r="X92" s="128"/>
    </row>
    <row r="93" spans="1:24">
      <c r="A93" s="88">
        <v>1</v>
      </c>
      <c r="B93" s="85" t="s">
        <v>1038</v>
      </c>
      <c r="C93" s="85">
        <f>VLOOKUP(B92,'POINTS SCORE'!$B$8:$AK$37,2,FALSE)</f>
        <v>37</v>
      </c>
      <c r="D93" s="94">
        <f>VLOOKUP(B92,'POINTS SCORE'!$B$37:$AK$78,2,FALSE)</f>
        <v>40</v>
      </c>
      <c r="E93" s="96">
        <v>1</v>
      </c>
      <c r="F93" s="85" t="s">
        <v>1095</v>
      </c>
      <c r="G93" s="94">
        <f>VLOOKUP(F92,'POINTS SCORE'!$B$8:$AK$37,2,FALSE)</f>
        <v>38</v>
      </c>
      <c r="H93" s="94">
        <f>VLOOKUP(F92,'POINTS SCORE'!$B$37:$AK$78,2,FALSE)</f>
        <v>40</v>
      </c>
      <c r="I93" s="96">
        <v>1</v>
      </c>
      <c r="J93" s="85" t="s">
        <v>1041</v>
      </c>
      <c r="K93" s="94">
        <f>VLOOKUP(J92,'POINTS SCORE'!$B$8:$AK$37,2,FALSE)</f>
        <v>39</v>
      </c>
      <c r="L93" s="94">
        <f>VLOOKUP(J92,'POINTS SCORE'!$B$37:$AK$78,2,FALSE)</f>
        <v>40</v>
      </c>
      <c r="M93" s="96">
        <v>1</v>
      </c>
      <c r="N93" s="85" t="s">
        <v>1041</v>
      </c>
      <c r="O93" s="85">
        <f>VLOOKUP(N92,'POINTS SCORE'!$B$8:$AK$37,2,FALSE)</f>
        <v>39</v>
      </c>
      <c r="P93" s="85">
        <f>VLOOKUP(N92,'POINTS SCORE'!$B$37:$AK$78,2,FALSE)</f>
        <v>40</v>
      </c>
      <c r="Q93" s="88">
        <v>1</v>
      </c>
      <c r="R93" s="85" t="s">
        <v>911</v>
      </c>
      <c r="S93" s="85">
        <f>VLOOKUP(R92,'POINTS SCORE'!$B$8:$AK$37,2,FALSE)</f>
        <v>40</v>
      </c>
      <c r="T93" s="85">
        <f>VLOOKUP(R92,'POINTS SCORE'!$B$37:$AK$78,2,FALSE)</f>
        <v>40</v>
      </c>
      <c r="U93" s="88">
        <v>1</v>
      </c>
      <c r="W93" s="85">
        <v>0</v>
      </c>
      <c r="X93" s="89">
        <v>0</v>
      </c>
    </row>
    <row r="94" spans="1:24">
      <c r="A94" s="88">
        <v>2</v>
      </c>
      <c r="B94" s="85" t="s">
        <v>1039</v>
      </c>
      <c r="C94" s="85">
        <f>VLOOKUP(B92,'POINTS SCORE'!$B$8:$AK$37,3,FALSE)</f>
        <v>32</v>
      </c>
      <c r="D94" s="94">
        <f>VLOOKUP(B92,'POINTS SCORE'!$B$37:$AK$78,3,FALSE)</f>
        <v>39</v>
      </c>
      <c r="E94" s="96">
        <v>2</v>
      </c>
      <c r="F94" s="85" t="s">
        <v>1038</v>
      </c>
      <c r="G94" s="94">
        <f>VLOOKUP(F92,'POINTS SCORE'!$B$8:$AK$37,3,FALSE)</f>
        <v>34</v>
      </c>
      <c r="H94" s="94">
        <f>VLOOKUP(F92,'POINTS SCORE'!$B$37:$AK$78,3,FALSE)</f>
        <v>39</v>
      </c>
      <c r="I94" s="96">
        <v>2</v>
      </c>
      <c r="J94" s="85" t="s">
        <v>1205</v>
      </c>
      <c r="K94" s="94">
        <v>0</v>
      </c>
      <c r="L94" s="94">
        <v>0</v>
      </c>
      <c r="M94" s="96">
        <v>2</v>
      </c>
      <c r="N94" s="85" t="s">
        <v>1205</v>
      </c>
      <c r="O94" s="85">
        <v>0</v>
      </c>
      <c r="P94" s="85">
        <v>0</v>
      </c>
      <c r="Q94" s="88">
        <v>2</v>
      </c>
      <c r="R94" s="85" t="s">
        <v>1032</v>
      </c>
      <c r="S94" s="85">
        <f>VLOOKUP(R92,'POINTS SCORE'!$B$8:$AK$37,3,FALSE)</f>
        <v>38</v>
      </c>
      <c r="T94" s="85">
        <f>VLOOKUP(R92,'POINTS SCORE'!$B$37:$AK$78,3,FALSE)</f>
        <v>39</v>
      </c>
      <c r="U94" s="88">
        <v>2</v>
      </c>
      <c r="W94" s="85" t="e">
        <f>VLOOKUP(V92,'POINTS SCORE'!$B$8:$AK$37,3,FALSE)</f>
        <v>#N/A</v>
      </c>
      <c r="X94" s="89" t="e">
        <f>VLOOKUP(V92,'POINTS SCORE'!$B$37:$AK$78,3,FALSE)</f>
        <v>#N/A</v>
      </c>
    </row>
    <row r="95" spans="1:24">
      <c r="A95" s="88">
        <v>3</v>
      </c>
      <c r="B95" s="85" t="s">
        <v>1040</v>
      </c>
      <c r="C95" s="85">
        <v>0</v>
      </c>
      <c r="D95" s="94">
        <v>0</v>
      </c>
      <c r="E95" s="96">
        <v>3</v>
      </c>
      <c r="F95" s="85" t="s">
        <v>1041</v>
      </c>
      <c r="G95" s="94">
        <f>VLOOKUP(F92,'POINTS SCORE'!$B$8:$AK$37,4,FALSE)</f>
        <v>28</v>
      </c>
      <c r="H95" s="94">
        <f>VLOOKUP(F92,'POINTS SCORE'!$B$37:$AK$78,4,FALSE)</f>
        <v>38</v>
      </c>
      <c r="I95" s="96">
        <v>3</v>
      </c>
      <c r="J95" s="85" t="s">
        <v>1039</v>
      </c>
      <c r="K95" s="94">
        <f>VLOOKUP(J92,'POINTS SCORE'!$B$8:$AK$37,4,FALSE)</f>
        <v>32</v>
      </c>
      <c r="L95" s="94">
        <f>VLOOKUP(J92,'POINTS SCORE'!$B$37:$AK$78,4,FALSE)</f>
        <v>38</v>
      </c>
      <c r="M95" s="96">
        <v>3</v>
      </c>
      <c r="N95" s="85" t="s">
        <v>911</v>
      </c>
      <c r="O95" s="85">
        <f>VLOOKUP(N92,'POINTS SCORE'!$B$8:$AK$37,4,FALSE)</f>
        <v>30</v>
      </c>
      <c r="P95" s="85">
        <f>VLOOKUP(N92,'POINTS SCORE'!$B$37:$AK$78,4,FALSE)</f>
        <v>38</v>
      </c>
      <c r="Q95" s="88">
        <v>3</v>
      </c>
      <c r="R95" s="85" t="s">
        <v>1041</v>
      </c>
      <c r="S95" s="85">
        <f>VLOOKUP(R92,'POINTS SCORE'!$B$8:$AK$37,4,FALSE)</f>
        <v>36</v>
      </c>
      <c r="T95" s="85">
        <f>VLOOKUP(R92,'POINTS SCORE'!$B$37:$AK$78,4,FALSE)</f>
        <v>38</v>
      </c>
      <c r="U95" s="88">
        <v>3</v>
      </c>
      <c r="W95" s="85" t="e">
        <f>VLOOKUP(V92,'POINTS SCORE'!$B$8:$AK$37,4,FALSE)</f>
        <v>#N/A</v>
      </c>
      <c r="X95" s="89" t="e">
        <f>VLOOKUP(V92,'POINTS SCORE'!$B$37:$AK$78,4,FALSE)</f>
        <v>#N/A</v>
      </c>
    </row>
    <row r="96" spans="1:24">
      <c r="A96" s="88">
        <v>4</v>
      </c>
      <c r="B96" s="85" t="s">
        <v>1041</v>
      </c>
      <c r="C96" s="94">
        <f>VLOOKUP(B92,'POINTS SCORE'!$B$8:$AK$37,5,FALSE)</f>
        <v>22</v>
      </c>
      <c r="D96" s="94">
        <f>VLOOKUP(B92,'POINTS SCORE'!$B$37:$AK$78,5,FALSE)</f>
        <v>37</v>
      </c>
      <c r="E96" s="96">
        <v>4</v>
      </c>
      <c r="F96" s="85" t="s">
        <v>1096</v>
      </c>
      <c r="G96" s="94">
        <f>VLOOKUP(F92,'POINTS SCORE'!$B$8:$AK$37,5,FALSE)</f>
        <v>24</v>
      </c>
      <c r="H96" s="94">
        <f>VLOOKUP(F92,'POINTS SCORE'!$B$37:$AK$78,5,FALSE)</f>
        <v>37</v>
      </c>
      <c r="I96" s="96">
        <v>4</v>
      </c>
      <c r="J96" s="85" t="s">
        <v>1043</v>
      </c>
      <c r="K96" s="94">
        <f>VLOOKUP(J92,'POINTS SCORE'!$B$8:$AK$37,5,FALSE)</f>
        <v>27</v>
      </c>
      <c r="L96" s="94">
        <f>VLOOKUP(J92,'POINTS SCORE'!$B$37:$AK$78,5,FALSE)</f>
        <v>37</v>
      </c>
      <c r="M96" s="96">
        <v>4</v>
      </c>
      <c r="N96" s="85" t="s">
        <v>1243</v>
      </c>
      <c r="O96" s="85">
        <v>0</v>
      </c>
      <c r="P96" s="85">
        <v>0</v>
      </c>
      <c r="Q96" s="88">
        <v>4</v>
      </c>
      <c r="R96" s="85" t="s">
        <v>1096</v>
      </c>
      <c r="S96" s="85">
        <f>VLOOKUP(R92,'POINTS SCORE'!$B$8:$AK$37,5,FALSE)</f>
        <v>34</v>
      </c>
      <c r="T96" s="85">
        <f>VLOOKUP(R92,'POINTS SCORE'!$B$37:$AK$78,5,FALSE)</f>
        <v>37</v>
      </c>
      <c r="U96" s="88">
        <v>4</v>
      </c>
      <c r="W96" s="85" t="e">
        <f>VLOOKUP(V92,'POINTS SCORE'!$B$8:$AK$37,5,FALSE)</f>
        <v>#N/A</v>
      </c>
      <c r="X96" s="89" t="e">
        <f>VLOOKUP(V92,'POINTS SCORE'!$B$37:$AK$78,5,FALSE)</f>
        <v>#N/A</v>
      </c>
    </row>
    <row r="97" spans="1:24">
      <c r="A97" s="88">
        <v>5</v>
      </c>
      <c r="B97" s="85" t="s">
        <v>1042</v>
      </c>
      <c r="C97" s="85">
        <v>0</v>
      </c>
      <c r="D97" s="94">
        <v>0</v>
      </c>
      <c r="E97" s="96">
        <v>5</v>
      </c>
      <c r="F97" s="85" t="s">
        <v>186</v>
      </c>
      <c r="G97" s="94">
        <f>VLOOKUP(F92,'POINTS SCORE'!$B$8:$AK$37,6,FALSE)</f>
        <v>21</v>
      </c>
      <c r="H97" s="94">
        <f>VLOOKUP(F92,'POINTS SCORE'!$B$37:$AK$78,6,FALSE)</f>
        <v>36</v>
      </c>
      <c r="I97" s="96">
        <v>5</v>
      </c>
      <c r="J97" s="85" t="s">
        <v>1206</v>
      </c>
      <c r="K97" s="94">
        <v>0</v>
      </c>
      <c r="L97" s="94">
        <v>0</v>
      </c>
      <c r="M97" s="96">
        <v>5</v>
      </c>
      <c r="N97" s="85" t="s">
        <v>1244</v>
      </c>
      <c r="O97" s="85">
        <v>0</v>
      </c>
      <c r="P97" s="85">
        <v>0</v>
      </c>
      <c r="Q97" s="88">
        <v>5</v>
      </c>
      <c r="R97" s="85" t="s">
        <v>1218</v>
      </c>
      <c r="S97" s="85">
        <f>VLOOKUP(R92,'POINTS SCORE'!$B$8:$AK$37,6,FALSE)</f>
        <v>32</v>
      </c>
      <c r="T97" s="85">
        <f>VLOOKUP(R92,'POINTS SCORE'!$B$37:$AK$78,6,FALSE)</f>
        <v>36</v>
      </c>
      <c r="U97" s="88">
        <v>5</v>
      </c>
      <c r="W97" s="85" t="e">
        <f>VLOOKUP(V92,'POINTS SCORE'!$B$8:$AK$37,6,FALSE)</f>
        <v>#N/A</v>
      </c>
      <c r="X97" s="89" t="e">
        <f>VLOOKUP(V92,'POINTS SCORE'!$B$37:$AK$78,6,FALSE)</f>
        <v>#N/A</v>
      </c>
    </row>
    <row r="98" spans="1:24">
      <c r="A98" s="88">
        <v>6</v>
      </c>
      <c r="B98" s="85" t="s">
        <v>1043</v>
      </c>
      <c r="C98" s="94">
        <f>VLOOKUP(B92,'POINTS SCORE'!$B$8:$AK$37,7,FALSE)</f>
        <v>17</v>
      </c>
      <c r="D98" s="94">
        <f>VLOOKUP(B92,'POINTS SCORE'!$B$37:$AK$78,7,FALSE)</f>
        <v>35</v>
      </c>
      <c r="E98" s="96">
        <v>6</v>
      </c>
      <c r="F98" s="85" t="s">
        <v>1042</v>
      </c>
      <c r="G98" s="94">
        <v>0</v>
      </c>
      <c r="H98" s="94">
        <v>0</v>
      </c>
      <c r="I98" s="96">
        <v>6</v>
      </c>
      <c r="J98" s="85" t="s">
        <v>1045</v>
      </c>
      <c r="K98" s="94">
        <f>VLOOKUP(J92,'POINTS SCORE'!$B$8:$AK$37,7,FALSE)</f>
        <v>22</v>
      </c>
      <c r="L98" s="94">
        <f>VLOOKUP(J92,'POINTS SCORE'!$B$37:$AK$78,7,FALSE)</f>
        <v>35</v>
      </c>
      <c r="M98" s="96">
        <v>6</v>
      </c>
      <c r="N98" s="85" t="s">
        <v>1206</v>
      </c>
      <c r="O98" s="85">
        <v>0</v>
      </c>
      <c r="P98" s="85">
        <v>0</v>
      </c>
      <c r="Q98" s="88">
        <v>6</v>
      </c>
      <c r="R98" s="85" t="s">
        <v>1217</v>
      </c>
      <c r="S98" s="85">
        <f>VLOOKUP(R92,'POINTS SCORE'!$B$8:$AK$37,7,FALSE)</f>
        <v>30</v>
      </c>
      <c r="T98" s="85">
        <f>VLOOKUP(R92,'POINTS SCORE'!$B$37:$AK$78,7,FALSE)</f>
        <v>35</v>
      </c>
      <c r="U98" s="88">
        <v>6</v>
      </c>
      <c r="W98" s="85" t="e">
        <f>VLOOKUP(V92,'POINTS SCORE'!$B$8:$AK$37,7,FALSE)</f>
        <v>#N/A</v>
      </c>
      <c r="X98" s="89" t="e">
        <f>VLOOKUP(V92,'POINTS SCORE'!$B$37:$AK$78,7,FALSE)</f>
        <v>#N/A</v>
      </c>
    </row>
    <row r="99" spans="1:24">
      <c r="A99" s="88">
        <v>7</v>
      </c>
      <c r="B99" s="99" t="s">
        <v>1044</v>
      </c>
      <c r="C99" s="85">
        <f>VLOOKUP(B92,'POINTS SCORE'!$B$8:$AK$37,8,FALSE)</f>
        <v>16</v>
      </c>
      <c r="D99" s="94">
        <f>VLOOKUP(B92,'POINTS SCORE'!$B$37:$AK$78,8,FALSE)</f>
        <v>34</v>
      </c>
      <c r="E99" s="96">
        <v>7</v>
      </c>
      <c r="F99" s="85" t="s">
        <v>1043</v>
      </c>
      <c r="G99" s="94">
        <f>VLOOKUP(F92,'POINTS SCORE'!$B$8:$AK$37,8,FALSE)</f>
        <v>18</v>
      </c>
      <c r="H99" s="94">
        <f>VLOOKUP(F92,'POINTS SCORE'!$B$37:$AK$78,8,FALSE)</f>
        <v>34</v>
      </c>
      <c r="I99" s="96">
        <v>7</v>
      </c>
      <c r="J99" s="85" t="s">
        <v>1207</v>
      </c>
      <c r="K99" s="94">
        <v>0</v>
      </c>
      <c r="L99" s="94">
        <v>0</v>
      </c>
      <c r="M99" s="96">
        <v>7</v>
      </c>
      <c r="N99" s="85" t="s">
        <v>1208</v>
      </c>
      <c r="O99" s="85">
        <f>VLOOKUP(N92,'POINTS SCORE'!$B$8:$AK$37,8,FALSE)</f>
        <v>20</v>
      </c>
      <c r="P99" s="85">
        <f>VLOOKUP(N92,'POINTS SCORE'!$B$37:$AK$78,8,FALSE)</f>
        <v>34</v>
      </c>
      <c r="Q99" s="88">
        <v>7</v>
      </c>
      <c r="R99" s="85" t="s">
        <v>1206</v>
      </c>
      <c r="S99" s="85">
        <f>VLOOKUP(R92,'POINTS SCORE'!$B$8:$AK$37,8,FALSE)</f>
        <v>29</v>
      </c>
      <c r="T99" s="85">
        <f>VLOOKUP(R92,'POINTS SCORE'!$B$37:$AK$78,8,FALSE)</f>
        <v>34</v>
      </c>
      <c r="U99" s="88">
        <v>7</v>
      </c>
      <c r="W99" s="85" t="e">
        <f>VLOOKUP(V92,'POINTS SCORE'!$B$8:$AK$37,8,FALSE)</f>
        <v>#N/A</v>
      </c>
      <c r="X99" s="89" t="e">
        <f>VLOOKUP(V92,'POINTS SCORE'!$B$37:$AK$78,8,FALSE)</f>
        <v>#N/A</v>
      </c>
    </row>
    <row r="100" spans="1:24">
      <c r="A100" s="88">
        <v>8</v>
      </c>
      <c r="B100" s="99" t="s">
        <v>1045</v>
      </c>
      <c r="C100" s="85">
        <f>VLOOKUP(B92,'POINTS SCORE'!$B$8:$AK$37,9,FALSE)</f>
        <v>16</v>
      </c>
      <c r="D100" s="94">
        <f>VLOOKUP(B92,'POINTS SCORE'!$B$37:$AK$78,9,FALSE)</f>
        <v>33</v>
      </c>
      <c r="E100" s="96">
        <v>8</v>
      </c>
      <c r="F100" s="85" t="s">
        <v>1045</v>
      </c>
      <c r="G100" s="85">
        <f>VLOOKUP(F92,'POINTS SCORE'!$B$8:$AK$37,9,FALSE)</f>
        <v>17</v>
      </c>
      <c r="H100" s="94">
        <f>VLOOKUP(F92,'POINTS SCORE'!$B$37:$AK$78,9,FALSE)</f>
        <v>33</v>
      </c>
      <c r="I100" s="96">
        <v>8</v>
      </c>
      <c r="J100" s="85" t="s">
        <v>1208</v>
      </c>
      <c r="K100" s="94">
        <f>VLOOKUP(J92,'POINTS SCORE'!$B$8:$AK$37,9,FALSE)</f>
        <v>20</v>
      </c>
      <c r="L100" s="94">
        <f>VLOOKUP(J92,'POINTS SCORE'!$B$37:$AK$78,9,FALSE)</f>
        <v>33</v>
      </c>
      <c r="M100" s="96">
        <v>8</v>
      </c>
      <c r="N100" s="85" t="s">
        <v>1043</v>
      </c>
      <c r="O100" s="94">
        <f>VLOOKUP(N92,'POINTS SCORE'!$B$8:$AK$37,9,FALSE)</f>
        <v>19</v>
      </c>
      <c r="P100" s="94">
        <f>VLOOKUP(N92,'POINTS SCORE'!$B$37:$AK$78,9,FALSE)</f>
        <v>33</v>
      </c>
      <c r="Q100" s="88">
        <v>8</v>
      </c>
      <c r="R100" s="85" t="s">
        <v>1281</v>
      </c>
      <c r="S100" s="85">
        <f>VLOOKUP(R92,'POINTS SCORE'!$B$8:$AK$37,9,FALSE)</f>
        <v>28</v>
      </c>
      <c r="T100" s="85">
        <f>VLOOKUP(R92,'POINTS SCORE'!$B$37:$AK$78,9,FALSE)</f>
        <v>33</v>
      </c>
      <c r="U100" s="88">
        <v>8</v>
      </c>
      <c r="W100" s="85">
        <v>0</v>
      </c>
      <c r="X100" s="89">
        <v>0</v>
      </c>
    </row>
    <row r="101" spans="1:24">
      <c r="A101" s="88">
        <v>9</v>
      </c>
      <c r="B101" s="99"/>
      <c r="C101" s="85">
        <v>0</v>
      </c>
      <c r="D101" s="94">
        <v>0</v>
      </c>
      <c r="E101" s="96">
        <v>9</v>
      </c>
      <c r="F101" s="85" t="s">
        <v>1097</v>
      </c>
      <c r="G101" s="94">
        <f>VLOOKUP(F92,'POINTS SCORE'!$B$8:$AK$37,10,FALSE)</f>
        <v>16</v>
      </c>
      <c r="H101" s="94">
        <f>VLOOKUP(F92,'POINTS SCORE'!$B$37:$AK$78,10,FALSE)</f>
        <v>32</v>
      </c>
      <c r="I101" s="96">
        <v>9</v>
      </c>
      <c r="J101" s="85" t="s">
        <v>1209</v>
      </c>
      <c r="K101" s="94">
        <v>0</v>
      </c>
      <c r="L101" s="94">
        <v>0</v>
      </c>
      <c r="M101" s="96">
        <v>9</v>
      </c>
      <c r="N101" s="85" t="s">
        <v>1097</v>
      </c>
      <c r="O101" s="94">
        <f>VLOOKUP(N92,'POINTS SCORE'!$B$8:$AK$37,10,FALSE)</f>
        <v>18</v>
      </c>
      <c r="P101" s="94">
        <f>VLOOKUP(N92,'POINTS SCORE'!$B$37:$AK$78,10,FALSE)</f>
        <v>32</v>
      </c>
      <c r="Q101" s="88">
        <v>9</v>
      </c>
      <c r="R101" s="85" t="s">
        <v>1097</v>
      </c>
      <c r="S101" s="85">
        <f>VLOOKUP(R92,'POINTS SCORE'!$B$8:$AK$37,10,FALSE)</f>
        <v>27</v>
      </c>
      <c r="T101" s="85">
        <f>VLOOKUP(R92,'POINTS SCORE'!$B$37:$AK$78,10,FALSE)</f>
        <v>32</v>
      </c>
      <c r="U101" s="88">
        <v>9</v>
      </c>
      <c r="W101" s="85">
        <v>0</v>
      </c>
      <c r="X101" s="89">
        <v>0</v>
      </c>
    </row>
    <row r="102" spans="1:24">
      <c r="A102" s="88">
        <v>10</v>
      </c>
      <c r="B102" s="99"/>
      <c r="C102" s="85">
        <f>VLOOKUP(B92,'POINTS SCORE'!$B$8:$AK$37,11,FALSE)</f>
        <v>0</v>
      </c>
      <c r="D102" s="94">
        <f>VLOOKUP(B92,'POINTS SCORE'!$B$37:$AK$78,11,FALSE)</f>
        <v>0</v>
      </c>
      <c r="E102" s="96">
        <v>10</v>
      </c>
      <c r="F102" s="85" t="s">
        <v>1098</v>
      </c>
      <c r="G102" s="94">
        <v>0</v>
      </c>
      <c r="H102" s="94">
        <v>0</v>
      </c>
      <c r="I102" s="96">
        <v>10</v>
      </c>
      <c r="J102" s="85" t="s">
        <v>1097</v>
      </c>
      <c r="K102" s="94">
        <f>VLOOKUP(J92,'POINTS SCORE'!$B$8:$AK$37,11,FALSE)</f>
        <v>18</v>
      </c>
      <c r="L102" s="94">
        <f>VLOOKUP(J92,'POINTS SCORE'!$B$37:$AK$78,11,FALSE)</f>
        <v>31</v>
      </c>
      <c r="M102" s="96">
        <v>10</v>
      </c>
      <c r="N102" s="85" t="s">
        <v>1176</v>
      </c>
      <c r="O102" s="85">
        <v>0</v>
      </c>
      <c r="P102" s="85">
        <v>0</v>
      </c>
      <c r="Q102" s="88">
        <v>10</v>
      </c>
      <c r="R102" s="85" t="s">
        <v>1208</v>
      </c>
      <c r="S102" s="85">
        <f>VLOOKUP(R92,'POINTS SCORE'!$B$8:$AK$37,11,FALSE)</f>
        <v>26</v>
      </c>
      <c r="T102" s="85">
        <f>VLOOKUP(R92,'POINTS SCORE'!$B$37:$AK$78,11,FALSE)</f>
        <v>31</v>
      </c>
      <c r="U102" s="88">
        <v>10</v>
      </c>
      <c r="W102" s="85" t="e">
        <f>VLOOKUP(V92,'POINTS SCORE'!$B$8:$AK$37,11,FALSE)</f>
        <v>#N/A</v>
      </c>
      <c r="X102" s="89"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c r="K103" s="94">
        <f>VLOOKUP(J92,'POINTS SCORE'!$B$8:$AK$37,12,FALSE)</f>
        <v>17</v>
      </c>
      <c r="L103" s="94">
        <f>VLOOKUP(J92,'POINTS SCORE'!$B$37:$AK$78,12,FALSE)</f>
        <v>30</v>
      </c>
      <c r="M103" s="96">
        <v>11</v>
      </c>
      <c r="N103" s="85" t="s">
        <v>1245</v>
      </c>
      <c r="O103" s="85">
        <f>VLOOKUP(N92,'POINTS SCORE'!$B$8:$AK$37,12,FALSE)</f>
        <v>16</v>
      </c>
      <c r="P103" s="85">
        <f>VLOOKUP(N92,'POINTS SCORE'!$B$37:$AK$78,12,FALSE)</f>
        <v>30</v>
      </c>
      <c r="Q103" s="88">
        <v>11</v>
      </c>
      <c r="R103" s="85" t="s">
        <v>1282</v>
      </c>
      <c r="S103" s="85">
        <f>VLOOKUP(R92,'POINTS SCORE'!$B$8:$AK$37,12,FALSE)</f>
        <v>25</v>
      </c>
      <c r="T103" s="85">
        <f>VLOOKUP(R92,'POINTS SCORE'!$B$37:$AK$78,12,FALSE)</f>
        <v>30</v>
      </c>
      <c r="U103" s="88">
        <v>11</v>
      </c>
      <c r="W103" s="85" t="e">
        <f>VLOOKUP(V92,'POINTS SCORE'!$B$8:$AK$37,12,FALSE)</f>
        <v>#N/A</v>
      </c>
      <c r="X103" s="89" t="e">
        <f>VLOOKUP(V92,'POINTS SCORE'!$B$37:$AK$78,12,FALSE)</f>
        <v>#N/A</v>
      </c>
    </row>
    <row r="104" spans="1:24">
      <c r="A104" s="88">
        <v>12</v>
      </c>
      <c r="B104" s="99"/>
      <c r="C104" s="85">
        <v>0</v>
      </c>
      <c r="D104" s="94">
        <v>0</v>
      </c>
      <c r="E104" s="96">
        <v>12</v>
      </c>
      <c r="F104" s="85"/>
      <c r="G104" s="94">
        <f>VLOOKUP(F92,'POINTS SCORE'!$B$8:$AK$37,13,FALSE)</f>
        <v>0</v>
      </c>
      <c r="H104" s="94">
        <f>VLOOKUP(F92,'POINTS SCORE'!$B$37:$AK$78,13,FALSE)</f>
        <v>0</v>
      </c>
      <c r="I104" s="96">
        <v>12</v>
      </c>
      <c r="J104" s="85"/>
      <c r="K104" s="94">
        <f>VLOOKUP(J92,'POINTS SCORE'!$B$8:$AK$37,13,FALSE)</f>
        <v>16</v>
      </c>
      <c r="L104" s="94">
        <f>VLOOKUP(J92,'POINTS SCORE'!$B$37:$AK$78,13,FALSE)</f>
        <v>29</v>
      </c>
      <c r="M104" s="96">
        <v>12</v>
      </c>
      <c r="N104" s="85" t="s">
        <v>1246</v>
      </c>
      <c r="O104" s="85">
        <f>VLOOKUP(N92,'POINTS SCORE'!$B$8:$AK$37,13,FALSE)</f>
        <v>16</v>
      </c>
      <c r="P104" s="85">
        <f>VLOOKUP(N92,'POINTS SCORE'!$B$37:$AK$78,13,FALSE)</f>
        <v>29</v>
      </c>
      <c r="Q104" s="88">
        <v>12</v>
      </c>
      <c r="R104" s="85" t="s">
        <v>1283</v>
      </c>
      <c r="S104" s="85">
        <f>VLOOKUP(R92,'POINTS SCORE'!$B$8:$AK$37,13,FALSE)</f>
        <v>24</v>
      </c>
      <c r="T104" s="85">
        <f>VLOOKUP(R92,'POINTS SCORE'!$B$37:$AK$78,13,FALSE)</f>
        <v>29</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c r="K105" s="94">
        <f>VLOOKUP(J92,'POINTS SCORE'!$B$8:$AK$37,14,FALSE)</f>
        <v>16</v>
      </c>
      <c r="L105" s="94">
        <f>VLOOKUP(J92,'POINTS SCORE'!$B$37:$AK$78,14,FALSE)</f>
        <v>28</v>
      </c>
      <c r="M105" s="96">
        <v>13</v>
      </c>
      <c r="N105" s="85"/>
      <c r="O105" s="85">
        <f>VLOOKUP(N92,'POINTS SCORE'!$B$8:$AK$37,14,FALSE)</f>
        <v>0</v>
      </c>
      <c r="P105" s="85">
        <f>VLOOKUP(N92,'POINTS SCORE'!$B$37:$AK$78,14,FALSE)</f>
        <v>0</v>
      </c>
      <c r="Q105" s="88">
        <v>13</v>
      </c>
      <c r="R105" s="85" t="s">
        <v>1245</v>
      </c>
      <c r="S105" s="85">
        <f>VLOOKUP(R92,'POINTS SCORE'!$B$8:$AK$37,14,FALSE)</f>
        <v>23</v>
      </c>
      <c r="T105" s="85">
        <f>VLOOKUP(R92,'POINTS SCORE'!$B$37:$AK$78,14,FALSE)</f>
        <v>28</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f>VLOOKUP(N92,'POINTS SCORE'!$B$8:$AK$37,15,FALSE)</f>
        <v>0</v>
      </c>
      <c r="P106" s="85">
        <f>VLOOKUP(N92,'POINTS SCORE'!$B$37:$AK$78,15,FALSE)</f>
        <v>0</v>
      </c>
      <c r="Q106" s="88">
        <v>14</v>
      </c>
      <c r="R106" s="85" t="s">
        <v>1284</v>
      </c>
      <c r="S106" s="85">
        <f>VLOOKUP(R92,'POINTS SCORE'!$B$8:$AK$37,15,FALSE)</f>
        <v>22</v>
      </c>
      <c r="T106" s="85">
        <f>VLOOKUP(R92,'POINTS SCORE'!$B$37:$AK$78,15,FALSE)</f>
        <v>27</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0</v>
      </c>
      <c r="P107" s="85">
        <f>VLOOKUP(N92,'POINTS SCORE'!$B$37:$AK$78,16,FALSE)</f>
        <v>0</v>
      </c>
      <c r="Q107" s="88">
        <v>15</v>
      </c>
      <c r="R107" s="85" t="s">
        <v>1043</v>
      </c>
      <c r="S107" s="85">
        <f>VLOOKUP(R92,'POINTS SCORE'!$B$8:$AK$37,16,FALSE)</f>
        <v>21</v>
      </c>
      <c r="T107" s="85">
        <f>VLOOKUP(R92,'POINTS SCORE'!$B$37:$AK$78,16,FALSE)</f>
        <v>26</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0</v>
      </c>
      <c r="P108" s="85">
        <f>VLOOKUP(N92,'POINTS SCORE'!$B$37:$AK$78,17,FALSE)</f>
        <v>0</v>
      </c>
      <c r="Q108" s="88">
        <v>16</v>
      </c>
      <c r="R108" s="85" t="s">
        <v>1285</v>
      </c>
      <c r="S108" s="85">
        <f>VLOOKUP(R92,'POINTS SCORE'!$B$8:$AK$37,17,FALSE)</f>
        <v>20</v>
      </c>
      <c r="T108" s="85">
        <f>VLOOKUP(R92,'POINTS SCORE'!$B$37:$AK$78,17,FALSE)</f>
        <v>25</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R109" s="85" t="s">
        <v>1286</v>
      </c>
      <c r="S109" s="85">
        <f>VLOOKUP(R92,'POINTS SCORE'!$B$8:$AK$37,18,FALSE)</f>
        <v>19</v>
      </c>
      <c r="T109" s="85">
        <f>VLOOKUP(R92,'POINTS SCORE'!$B$37:$AK$78,18,FALSE)</f>
        <v>24</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R110" s="85" t="s">
        <v>1287</v>
      </c>
      <c r="S110" s="85">
        <f>VLOOKUP(R92,'POINTS SCORE'!$B$8:$AK$37,19,FALSE)</f>
        <v>18</v>
      </c>
      <c r="T110" s="85">
        <f>VLOOKUP(R92,'POINTS SCORE'!$B$37:$AK$78,19,FALSE)</f>
        <v>23</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S111" s="85">
        <f>VLOOKUP(R92,'POINTS SCORE'!$B$8:$AK$37,20,FALSE)</f>
        <v>17</v>
      </c>
      <c r="T111" s="85">
        <f>VLOOKUP(R92,'POINTS SCORE'!$B$37:$AK$78,20,FALSE)</f>
        <v>22</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f>VLOOKUP(R92,'POINTS SCORE'!$B$8:$AK$37,21,FALSE)</f>
        <v>16</v>
      </c>
      <c r="T112" s="85">
        <f>VLOOKUP(R92,'POINTS SCORE'!$B$37:$AK$78,21,FALSE)</f>
        <v>21</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S113" s="85">
        <f>VLOOKUP(R92,'POINTS SCORE'!$B$8:$AK$37,22,FALSE)</f>
        <v>16</v>
      </c>
      <c r="T113" s="85">
        <f>VLOOKUP(R92,'POINTS SCORE'!$B$37:$AK$78,22,FALSE)</f>
        <v>20</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f>VLOOKUP(R92,'POINTS SCORE'!$B$8:$AK$37,23,FALSE)</f>
        <v>0</v>
      </c>
      <c r="T114" s="85">
        <f>VLOOKUP(R92,'POINTS SCORE'!$B$37:$AK$78,23,FALSE)</f>
        <v>0</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f>VLOOKUP(R92,'POINTS SCORE'!$B$8:$AK$37,24,FALSE)</f>
        <v>0</v>
      </c>
      <c r="T115" s="85">
        <f>VLOOKUP(R92,'POINTS SCORE'!$B$37:$AK$78,24,FALSE)</f>
        <v>0</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f>VLOOKUP(R92,'POINTS SCORE'!$B$8:$AK$37,25,FALSE)</f>
        <v>0</v>
      </c>
      <c r="T116" s="85">
        <f>VLOOKUP(R92,'POINTS SCORE'!$B$37:$AK$78,25,FALSE)</f>
        <v>0</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f>VLOOKUP(R92,'POINTS SCORE'!$B$8:$AK$37,26,FALSE)</f>
        <v>0</v>
      </c>
      <c r="T117" s="85">
        <f>VLOOKUP(R92,'POINTS SCORE'!$B$37:$AK$78,26,FALSE)</f>
        <v>0</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f>VLOOKUP(R92,'POINTS SCORE'!$B$8:$AK$37,27,FALSE)</f>
        <v>0</v>
      </c>
      <c r="T118" s="85">
        <f>VLOOKUP(R92,'POINTS SCORE'!$B$37:$AK$78,27,FALSE)</f>
        <v>0</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f>VLOOKUP(R92,'POINTS SCORE'!$B$8:$AK$37,28,FALSE)</f>
        <v>0</v>
      </c>
      <c r="T119" s="85">
        <f>VLOOKUP(R92,'POINTS SCORE'!$B$37:$AK$78,28,FALSE)</f>
        <v>0</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f>VLOOKUP(R92,'POINTS SCORE'!$B$8:$AK$37,29,FALSE)</f>
        <v>0</v>
      </c>
      <c r="T120" s="85">
        <f>VLOOKUP(R92,'POINTS SCORE'!$B$37:$AK$78,29,FALSE)</f>
        <v>0</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f>VLOOKUP(R92,'POINTS SCORE'!$B$8:$AK$37,30,FALSE)</f>
        <v>0</v>
      </c>
      <c r="T121" s="85">
        <f>VLOOKUP(R92,'POINTS SCORE'!$B$37:$AK$78,30,FALSE)</f>
        <v>0</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f>VLOOKUP(R92,'POINTS SCORE'!$B$8:$AK$37,31,FALSE)</f>
        <v>0</v>
      </c>
      <c r="T122" s="85">
        <f>VLOOKUP(R92,'POINTS SCORE'!$B$37:$AK$78,31,FALSE)</f>
        <v>0</v>
      </c>
      <c r="U122" s="88">
        <v>30</v>
      </c>
      <c r="W122" s="85" t="e">
        <f>VLOOKUP(V92,'POINTS SCORE'!$B$8:$AK$37,31,FALSE)</f>
        <v>#N/A</v>
      </c>
      <c r="X122" s="89" t="e">
        <f>VLOOKUP(V92,'POINTS SCORE'!$B$37:$AK$78,31,FALSE)</f>
        <v>#N/A</v>
      </c>
    </row>
    <row r="123" spans="1:24">
      <c r="A123" s="88" t="s">
        <v>62</v>
      </c>
      <c r="B123" s="99"/>
      <c r="C123" s="85">
        <v>0</v>
      </c>
      <c r="D123" s="85">
        <v>0</v>
      </c>
      <c r="E123" s="96" t="s">
        <v>62</v>
      </c>
      <c r="F123" s="85"/>
      <c r="G123" s="85">
        <f>VLOOKUP(F92,'POINTS SCORE'!$B$8:$AK$37,34,FALSE)</f>
        <v>14</v>
      </c>
      <c r="H123" s="85">
        <f>VLOOKUP(F92,'POINTS SCORE'!$B$37:$AK$78,34,FALSE)</f>
        <v>14</v>
      </c>
      <c r="I123" s="96" t="s">
        <v>62</v>
      </c>
      <c r="J123" s="85" t="s">
        <v>1210</v>
      </c>
      <c r="K123" s="85">
        <f>VLOOKUP(J92,'POINTS SCORE'!$B$8:$AK$37,34,FALSE)</f>
        <v>14</v>
      </c>
      <c r="L123" s="85">
        <f>VLOOKUP(J92,'POINTS SCORE'!$B$37:$AK$78,34,FALSE)</f>
        <v>14</v>
      </c>
      <c r="M123" s="96" t="s">
        <v>62</v>
      </c>
      <c r="N123" s="85"/>
      <c r="O123" s="85">
        <v>0</v>
      </c>
      <c r="P123" s="94">
        <v>0</v>
      </c>
      <c r="Q123" s="88" t="s">
        <v>62</v>
      </c>
      <c r="R123" s="85" t="s">
        <v>1095</v>
      </c>
      <c r="S123" s="85">
        <f>VLOOKUP(R92,'POINTS SCORE'!$B$8:$AK$37,34,FALSE)</f>
        <v>14</v>
      </c>
      <c r="T123" s="85">
        <f>VLOOKUP(R92,'POINTS SCORE'!$B$37:$AK$78,34,FALSE)</f>
        <v>14</v>
      </c>
      <c r="U123" s="88" t="s">
        <v>62</v>
      </c>
      <c r="W123" s="85"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1098</v>
      </c>
      <c r="K124" s="85">
        <f>VLOOKUP(J92,'POINTS SCORE'!$B$8:$AK$37,34,FALSE)</f>
        <v>14</v>
      </c>
      <c r="L124" s="85">
        <f>VLOOKUP(J92,'POINTS SCORE'!$B$37:$AK$78,34,FALSE)</f>
        <v>14</v>
      </c>
      <c r="M124" s="96" t="s">
        <v>62</v>
      </c>
      <c r="N124" s="85"/>
      <c r="O124" s="85">
        <v>0</v>
      </c>
      <c r="P124" s="94">
        <v>0</v>
      </c>
      <c r="Q124" s="88" t="s">
        <v>62</v>
      </c>
      <c r="R124" s="85" t="s">
        <v>1243</v>
      </c>
      <c r="S124" s="85">
        <v>0</v>
      </c>
      <c r="T124" s="94">
        <v>0</v>
      </c>
      <c r="U124" s="88" t="s">
        <v>62</v>
      </c>
      <c r="W124" s="85"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1094</v>
      </c>
      <c r="K125" s="85">
        <f>VLOOKUP(J92,'POINTS SCORE'!$B$8:$AK$37,34,FALSE)</f>
        <v>14</v>
      </c>
      <c r="L125" s="85">
        <f>VLOOKUP(J92,'POINTS SCORE'!$B$37:$AK$78,34,FALSE)</f>
        <v>14</v>
      </c>
      <c r="M125" s="96" t="s">
        <v>62</v>
      </c>
      <c r="N125" s="85"/>
      <c r="O125" s="85">
        <v>0</v>
      </c>
      <c r="P125" s="94">
        <v>0</v>
      </c>
      <c r="Q125" s="88" t="s">
        <v>62</v>
      </c>
      <c r="R125" s="85" t="s">
        <v>1205</v>
      </c>
      <c r="S125" s="85">
        <v>0</v>
      </c>
      <c r="T125" s="94">
        <v>0</v>
      </c>
      <c r="U125" s="88" t="s">
        <v>62</v>
      </c>
      <c r="W125" s="85"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85">
        <f>VLOOKUP(J92,'POINTS SCORE'!$B$8:$AK$37,34,FALSE)</f>
        <v>14</v>
      </c>
      <c r="L126" s="85">
        <f>VLOOKUP(J92,'POINTS SCORE'!$B$37:$AK$78,34,FALSE)</f>
        <v>14</v>
      </c>
      <c r="M126" s="96" t="s">
        <v>62</v>
      </c>
      <c r="N126" s="85"/>
      <c r="O126" s="85">
        <f>VLOOKUP(N92,'POINTS SCORE'!$B$8:$AK$37,34,FALSE)</f>
        <v>14</v>
      </c>
      <c r="P126" s="94">
        <f>VLOOKUP(N92,'POINTS SCORE'!$B$37:$AK$78,34,FALSE)</f>
        <v>14</v>
      </c>
      <c r="Q126" s="88" t="s">
        <v>62</v>
      </c>
      <c r="S126" s="85">
        <f>VLOOKUP(R92,'POINTS SCORE'!$B$8:$AK$37,34,FALSE)</f>
        <v>14</v>
      </c>
      <c r="T126" s="94">
        <f>VLOOKUP(R92,'POINTS SCORE'!$B$37:$AK$78,34,FALSE)</f>
        <v>14</v>
      </c>
      <c r="U126" s="88" t="s">
        <v>62</v>
      </c>
      <c r="W126" s="85"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85">
        <f>VLOOKUP(J92,'POINTS SCORE'!$B$37:$AK$78,34,FALSE)</f>
        <v>14</v>
      </c>
      <c r="M127" s="96" t="s">
        <v>62</v>
      </c>
      <c r="N127" s="85"/>
      <c r="O127" s="85">
        <f>VLOOKUP(N92,'POINTS SCORE'!$B$8:$AK$37,34,FALSE)</f>
        <v>14</v>
      </c>
      <c r="P127" s="94">
        <f>VLOOKUP(N92,'POINTS SCORE'!$B$37:$AK$78,34,FALSE)</f>
        <v>14</v>
      </c>
      <c r="Q127" s="88" t="s">
        <v>62</v>
      </c>
      <c r="S127" s="85">
        <f>VLOOKUP(R92,'POINTS SCORE'!$B$8:$AK$37,34,FALSE)</f>
        <v>14</v>
      </c>
      <c r="T127" s="94">
        <f>VLOOKUP(R92,'POINTS SCORE'!$B$37:$AK$78,34,FALSE)</f>
        <v>14</v>
      </c>
      <c r="U127" s="88" t="s">
        <v>62</v>
      </c>
      <c r="W127" s="85"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85">
        <f>VLOOKUP(J92,'POINTS SCORE'!$B$37:$AK$78,34,FALSE)</f>
        <v>14</v>
      </c>
      <c r="M128" s="96" t="s">
        <v>62</v>
      </c>
      <c r="N128" s="85"/>
      <c r="O128" s="85">
        <f>VLOOKUP(N92,'POINTS SCORE'!$B$8:$AK$37,34,FALSE)</f>
        <v>14</v>
      </c>
      <c r="P128" s="94">
        <f>VLOOKUP(N92,'POINTS SCORE'!$B$37:$AK$78,34,FALSE)</f>
        <v>14</v>
      </c>
      <c r="Q128" s="88" t="s">
        <v>62</v>
      </c>
      <c r="S128" s="85">
        <f>VLOOKUP(R92,'POINTS SCORE'!$B$8:$AK$37,34,FALSE)</f>
        <v>14</v>
      </c>
      <c r="T128" s="94">
        <f>VLOOKUP(R92,'POINTS SCORE'!$B$37:$AK$78,34,FALSE)</f>
        <v>14</v>
      </c>
      <c r="U128" s="88" t="s">
        <v>62</v>
      </c>
      <c r="W128" s="85"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62</v>
      </c>
      <c r="J129" s="85"/>
      <c r="K129" s="85">
        <f>VLOOKUP(J92,'POINTS SCORE'!$B$8:$AK$37,34,FALSE)</f>
        <v>14</v>
      </c>
      <c r="L129" s="85">
        <f>VLOOKUP(J92,'POINTS SCORE'!$B$37:$AK$78,34,FALSE)</f>
        <v>14</v>
      </c>
      <c r="M129" s="96" t="s">
        <v>63</v>
      </c>
      <c r="N129" s="85"/>
      <c r="O129" s="85">
        <v>0</v>
      </c>
      <c r="P129" s="94">
        <v>0</v>
      </c>
      <c r="Q129" s="88" t="s">
        <v>63</v>
      </c>
      <c r="S129" s="85">
        <f>VLOOKUP(R92,'POINTS SCORE'!$B$8:$AK$37,34,FALSE)</f>
        <v>14</v>
      </c>
      <c r="T129" s="94">
        <f>VLOOKUP(R92,'POINTS SCORE'!$B$37:$AK$78,34,FALSE)</f>
        <v>14</v>
      </c>
      <c r="U129" s="88" t="s">
        <v>63</v>
      </c>
      <c r="W129" s="85"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62</v>
      </c>
      <c r="J130" s="85"/>
      <c r="K130" s="85">
        <f>VLOOKUP(J92,'POINTS SCORE'!$B$8:$AK$37,34,FALSE)</f>
        <v>14</v>
      </c>
      <c r="L130" s="85">
        <f>VLOOKUP(J92,'POINTS SCORE'!$B$37:$AK$78,34,FALSE)</f>
        <v>14</v>
      </c>
      <c r="M130" s="96" t="s">
        <v>63</v>
      </c>
      <c r="N130" s="85"/>
      <c r="O130" s="85">
        <f>VLOOKUP(N92,'POINTS SCORE'!$B$8:$AK$37,34,FALSE)</f>
        <v>14</v>
      </c>
      <c r="P130" s="94">
        <f>VLOOKUP(N92,'POINTS SCORE'!$B$37:$AK$78,34,FALSE)</f>
        <v>14</v>
      </c>
      <c r="Q130" s="88" t="s">
        <v>63</v>
      </c>
      <c r="S130" s="85">
        <f>VLOOKUP(R92,'POINTS SCORE'!$B$8:$AK$37,34,FALSE)</f>
        <v>14</v>
      </c>
      <c r="T130" s="94">
        <f>VLOOKUP(R92,'POINTS SCORE'!$B$37:$AK$78,34,FALSE)</f>
        <v>14</v>
      </c>
      <c r="U130" s="88" t="s">
        <v>63</v>
      </c>
      <c r="W130" s="85"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f>VLOOKUP(N92,'POINTS SCORE'!$B$8:$AK$37,34,FALSE)</f>
        <v>14</v>
      </c>
      <c r="P131" s="94">
        <f>VLOOKUP(N92,'POINTS SCORE'!$B$37:$AK$78,34,FALSE)</f>
        <v>14</v>
      </c>
      <c r="Q131" s="88" t="s">
        <v>63</v>
      </c>
      <c r="S131" s="85">
        <f>VLOOKUP(R92,'POINTS SCORE'!$B$8:$AK$37,34,FALSE)</f>
        <v>14</v>
      </c>
      <c r="T131" s="94">
        <f>VLOOKUP(R92,'POINTS SCORE'!$B$37:$AK$78,34,FALSE)</f>
        <v>14</v>
      </c>
      <c r="U131" s="88" t="s">
        <v>63</v>
      </c>
      <c r="W131" s="85"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85">
        <f>VLOOKUP(J92,'POINTS SCORE'!$B$37:$AK$78,36,FALSE)</f>
        <v>0</v>
      </c>
      <c r="M132" s="96" t="s">
        <v>64</v>
      </c>
      <c r="N132" s="85"/>
      <c r="O132" s="85">
        <f>VLOOKUP(N92,'POINTS SCORE'!$B$8:$AK$37,36,FALSE)</f>
        <v>0</v>
      </c>
      <c r="P132" s="94">
        <f>VLOOKUP(N92,'POINTS SCORE'!$B$37:$AK$78,36,FALSE)</f>
        <v>0</v>
      </c>
      <c r="Q132" s="88" t="s">
        <v>64</v>
      </c>
      <c r="S132" s="85">
        <f>VLOOKUP(R92,'POINTS SCORE'!$B$8:$AK$37,36,FALSE)</f>
        <v>0</v>
      </c>
      <c r="T132" s="94">
        <f>VLOOKUP(R92,'POINTS SCORE'!$B$37:$AK$78,36,FALSE)</f>
        <v>0</v>
      </c>
      <c r="U132" s="88" t="s">
        <v>64</v>
      </c>
      <c r="W132" s="85"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f>VLOOKUP(N92,'POINTS SCORE'!$B$8:$AK$37,36,FALSE)</f>
        <v>0</v>
      </c>
      <c r="P133" s="94">
        <f>VLOOKUP(N92,'POINTS SCORE'!$B$37:$AK$78,36,FALSE)</f>
        <v>0</v>
      </c>
      <c r="Q133" s="88" t="s">
        <v>64</v>
      </c>
      <c r="S133" s="85">
        <f>VLOOKUP(R92,'POINTS SCORE'!$B$8:$AK$37,36,FALSE)</f>
        <v>0</v>
      </c>
      <c r="T133" s="94">
        <f>VLOOKUP(R92,'POINTS SCORE'!$B$37:$AK$78,36,FALSE)</f>
        <v>0</v>
      </c>
      <c r="U133" s="88" t="s">
        <v>64</v>
      </c>
      <c r="W133" s="85"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f>VLOOKUP(N92,'POINTS SCORE'!$B$8:$AK$37,36,FALSE)</f>
        <v>0</v>
      </c>
      <c r="P134" s="94">
        <f>VLOOKUP(N92,'POINTS SCORE'!$B$37:$AK$78,36,FALSE)</f>
        <v>0</v>
      </c>
      <c r="Q134" s="88" t="s">
        <v>64</v>
      </c>
      <c r="S134" s="85">
        <f>VLOOKUP(R92,'POINTS SCORE'!$B$8:$AK$37,36,FALSE)</f>
        <v>0</v>
      </c>
      <c r="T134" s="94">
        <f>VLOOKUP(R92,'POINTS SCORE'!$B$37:$AK$78,36,FALSE)</f>
        <v>0</v>
      </c>
      <c r="U134" s="88" t="s">
        <v>64</v>
      </c>
      <c r="W134" s="85"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E00-000000000000}">
    <sortState xmlns:xlrd2="http://schemas.microsoft.com/office/spreadsheetml/2017/richdata2" ref="A6:J84">
      <sortCondition descending="1" ref="D5:D84"/>
    </sortState>
  </autoFilter>
  <sortState xmlns:xlrd2="http://schemas.microsoft.com/office/spreadsheetml/2017/richdata2" ref="A6:AN15">
    <sortCondition descending="1" ref="D6:D15"/>
    <sortCondition descending="1" ref="C6:C15"/>
  </sortState>
  <mergeCells count="8">
    <mergeCell ref="U89:X89"/>
    <mergeCell ref="E2:F2"/>
    <mergeCell ref="A89:D89"/>
    <mergeCell ref="E89:H89"/>
    <mergeCell ref="I89:L89"/>
    <mergeCell ref="M89:P89"/>
    <mergeCell ref="Q89:T89"/>
    <mergeCell ref="B2:C2"/>
  </mergeCells>
  <phoneticPr fontId="7"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3.85546875" style="85" customWidth="1"/>
    <col min="3" max="3" width="19.42578125" style="85" bestFit="1" customWidth="1"/>
    <col min="4" max="4" width="24.85546875" style="94" bestFit="1" customWidth="1"/>
    <col min="5" max="5" width="14.5703125" style="94" customWidth="1"/>
    <col min="6" max="6" width="15.85546875" style="94" bestFit="1" customWidth="1"/>
    <col min="7" max="7" width="14.5703125" style="94" customWidth="1"/>
    <col min="8" max="8" width="18.85546875" style="94" bestFit="1" customWidth="1"/>
    <col min="9" max="9" width="14.5703125" style="94" customWidth="1"/>
    <col min="10" max="10" width="16.140625" style="94" bestFit="1" customWidth="1"/>
    <col min="11" max="11" width="14.5703125" style="94" customWidth="1"/>
    <col min="12" max="13" width="20.140625" style="94" customWidth="1"/>
    <col min="14" max="14" width="16.42578125" style="94" customWidth="1"/>
    <col min="15" max="15" width="16" style="85" bestFit="1" customWidth="1"/>
    <col min="16" max="16" width="18.85546875" style="85" bestFit="1" customWidth="1"/>
    <col min="17" max="17" width="12.5703125" style="85" customWidth="1"/>
    <col min="18" max="18" width="15.5703125" style="85" bestFit="1" customWidth="1"/>
    <col min="19" max="19" width="12.5703125" style="85" customWidth="1"/>
    <col min="20" max="20" width="18.85546875" style="85" bestFit="1" customWidth="1"/>
    <col min="21" max="21" width="12.5703125" style="85" customWidth="1"/>
    <col min="22" max="22" width="16.4257812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7" t="s">
        <v>209</v>
      </c>
      <c r="C2" s="207"/>
      <c r="D2" s="97"/>
      <c r="E2" s="215"/>
      <c r="F2" s="215"/>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185</v>
      </c>
      <c r="K5" s="94"/>
    </row>
    <row r="6" spans="1:14" ht="15" customHeight="1">
      <c r="A6" s="54" t="s">
        <v>1056</v>
      </c>
      <c r="B6" s="145" t="s">
        <v>404</v>
      </c>
      <c r="C6" s="148">
        <f t="shared" ref="C6:C20" si="0">SUM(E6:K6)</f>
        <v>146</v>
      </c>
      <c r="D6" s="140">
        <f t="shared" ref="D6:D20" si="1">SUM(E6:J6)-MIN(E6:I6)</f>
        <v>125</v>
      </c>
      <c r="E6" s="104">
        <f t="shared" ref="E6:E20" si="2">IFERROR(VLOOKUP(B6,$B$93:$C$134,2,FALSE),0)</f>
        <v>26</v>
      </c>
      <c r="F6" s="104">
        <f t="shared" ref="F6:F20" si="3">IFERROR(VLOOKUP(B6,$F$93:$G$134,2,FALSE),0)</f>
        <v>21</v>
      </c>
      <c r="G6" s="104">
        <f t="shared" ref="G6:G20" si="4">IFERROR(VLOOKUP(B6,$J$93:$K$134,2,FALSE),0)</f>
        <v>39</v>
      </c>
      <c r="H6" s="104">
        <f t="shared" ref="H6:H20" si="5">IFERROR(VLOOKUP(B6,$N$93:$O$134,2,FALSE),0)</f>
        <v>28</v>
      </c>
      <c r="I6" s="104">
        <f t="shared" ref="I6:I20" si="6">IFERROR(VLOOKUP(B6,$R$93:$S$134,2,FALSE),0)</f>
        <v>32</v>
      </c>
      <c r="J6" s="180">
        <f t="shared" ref="J6:J20" si="7">IFERROR(VLOOKUP(B6,$V$93:$W$134,2,FALSE),0)</f>
        <v>0</v>
      </c>
      <c r="L6" s="85"/>
      <c r="M6" s="85"/>
      <c r="N6" s="85"/>
    </row>
    <row r="7" spans="1:14" ht="15" customHeight="1">
      <c r="A7" s="54" t="s">
        <v>1056</v>
      </c>
      <c r="B7" s="145" t="s">
        <v>995</v>
      </c>
      <c r="C7" s="148">
        <f t="shared" si="0"/>
        <v>100</v>
      </c>
      <c r="D7" s="140">
        <f t="shared" si="1"/>
        <v>82</v>
      </c>
      <c r="E7" s="104">
        <f t="shared" si="2"/>
        <v>19</v>
      </c>
      <c r="F7" s="104">
        <f t="shared" si="3"/>
        <v>18</v>
      </c>
      <c r="G7" s="104">
        <f t="shared" si="4"/>
        <v>22</v>
      </c>
      <c r="H7" s="104">
        <f t="shared" si="5"/>
        <v>19</v>
      </c>
      <c r="I7" s="104">
        <f t="shared" si="6"/>
        <v>22</v>
      </c>
      <c r="J7" s="180">
        <f t="shared" si="7"/>
        <v>0</v>
      </c>
      <c r="L7" s="85"/>
      <c r="M7" s="85"/>
      <c r="N7" s="85"/>
    </row>
    <row r="8" spans="1:14" ht="15" customHeight="1">
      <c r="A8" s="54" t="s">
        <v>1056</v>
      </c>
      <c r="B8" s="145" t="s">
        <v>992</v>
      </c>
      <c r="C8" s="148">
        <f t="shared" si="0"/>
        <v>72</v>
      </c>
      <c r="D8" s="140">
        <f t="shared" si="1"/>
        <v>72</v>
      </c>
      <c r="E8" s="104">
        <f t="shared" si="2"/>
        <v>37</v>
      </c>
      <c r="F8" s="104">
        <f t="shared" si="3"/>
        <v>35</v>
      </c>
      <c r="G8" s="104">
        <f t="shared" si="4"/>
        <v>0</v>
      </c>
      <c r="H8" s="104">
        <f t="shared" si="5"/>
        <v>0</v>
      </c>
      <c r="I8" s="104">
        <f t="shared" si="6"/>
        <v>0</v>
      </c>
      <c r="J8" s="180">
        <f t="shared" si="7"/>
        <v>0</v>
      </c>
      <c r="L8" s="85"/>
      <c r="M8" s="85"/>
      <c r="N8" s="85"/>
    </row>
    <row r="9" spans="1:14" ht="15" customHeight="1">
      <c r="A9" s="54" t="s">
        <v>41</v>
      </c>
      <c r="B9" s="145" t="s">
        <v>1211</v>
      </c>
      <c r="C9" s="148">
        <f t="shared" si="0"/>
        <v>70</v>
      </c>
      <c r="D9" s="140">
        <f t="shared" si="1"/>
        <v>70</v>
      </c>
      <c r="E9" s="104">
        <f t="shared" si="2"/>
        <v>0</v>
      </c>
      <c r="F9" s="104">
        <f t="shared" si="3"/>
        <v>0</v>
      </c>
      <c r="G9" s="104">
        <f t="shared" si="4"/>
        <v>36</v>
      </c>
      <c r="H9" s="104">
        <f t="shared" si="5"/>
        <v>34</v>
      </c>
      <c r="I9" s="104">
        <f t="shared" si="6"/>
        <v>0</v>
      </c>
      <c r="J9" s="180">
        <f t="shared" si="7"/>
        <v>0</v>
      </c>
      <c r="L9" s="85"/>
      <c r="M9" s="85"/>
      <c r="N9" s="85"/>
    </row>
    <row r="10" spans="1:14" ht="15" customHeight="1">
      <c r="A10" s="54" t="s">
        <v>41</v>
      </c>
      <c r="B10" s="145" t="s">
        <v>186</v>
      </c>
      <c r="C10" s="148">
        <f t="shared" si="0"/>
        <v>64</v>
      </c>
      <c r="D10" s="140">
        <f t="shared" si="1"/>
        <v>64</v>
      </c>
      <c r="E10" s="104">
        <f t="shared" si="2"/>
        <v>0</v>
      </c>
      <c r="F10" s="104">
        <f t="shared" si="3"/>
        <v>0</v>
      </c>
      <c r="G10" s="104">
        <f t="shared" si="4"/>
        <v>0</v>
      </c>
      <c r="H10" s="104">
        <f t="shared" si="5"/>
        <v>38</v>
      </c>
      <c r="I10" s="104">
        <f t="shared" si="6"/>
        <v>26</v>
      </c>
      <c r="J10" s="180">
        <f t="shared" si="7"/>
        <v>0</v>
      </c>
      <c r="L10" s="85"/>
      <c r="M10" s="85"/>
      <c r="N10" s="85"/>
    </row>
    <row r="11" spans="1:14" ht="15" customHeight="1">
      <c r="A11" s="54" t="s">
        <v>41</v>
      </c>
      <c r="B11" s="145" t="s">
        <v>368</v>
      </c>
      <c r="C11" s="148">
        <f t="shared" si="0"/>
        <v>63</v>
      </c>
      <c r="D11" s="140">
        <f t="shared" si="1"/>
        <v>63</v>
      </c>
      <c r="E11" s="104">
        <f t="shared" si="2"/>
        <v>0</v>
      </c>
      <c r="F11" s="104">
        <f t="shared" si="3"/>
        <v>26</v>
      </c>
      <c r="G11" s="104">
        <f t="shared" si="4"/>
        <v>0</v>
      </c>
      <c r="H11" s="104">
        <f t="shared" si="5"/>
        <v>0</v>
      </c>
      <c r="I11" s="104">
        <f t="shared" si="6"/>
        <v>37</v>
      </c>
      <c r="J11" s="180">
        <f t="shared" si="7"/>
        <v>0</v>
      </c>
      <c r="L11" s="85"/>
      <c r="M11" s="85"/>
      <c r="N11" s="85"/>
    </row>
    <row r="12" spans="1:14" ht="15" customHeight="1">
      <c r="A12" s="54" t="s">
        <v>1056</v>
      </c>
      <c r="B12" s="145" t="s">
        <v>993</v>
      </c>
      <c r="C12" s="148">
        <f t="shared" si="0"/>
        <v>60</v>
      </c>
      <c r="D12" s="140">
        <f t="shared" si="1"/>
        <v>60</v>
      </c>
      <c r="E12" s="104">
        <f t="shared" si="2"/>
        <v>32</v>
      </c>
      <c r="F12" s="104">
        <f t="shared" si="3"/>
        <v>0</v>
      </c>
      <c r="G12" s="104">
        <f t="shared" si="4"/>
        <v>14</v>
      </c>
      <c r="H12" s="104">
        <f t="shared" si="5"/>
        <v>0</v>
      </c>
      <c r="I12" s="104">
        <f t="shared" si="6"/>
        <v>14</v>
      </c>
      <c r="J12" s="180">
        <f t="shared" si="7"/>
        <v>0</v>
      </c>
      <c r="L12" s="85"/>
      <c r="M12" s="85"/>
      <c r="N12" s="85"/>
    </row>
    <row r="13" spans="1:14" ht="15" customHeight="1">
      <c r="A13" s="54" t="s">
        <v>1056</v>
      </c>
      <c r="B13" s="145" t="s">
        <v>1213</v>
      </c>
      <c r="C13" s="148">
        <f t="shared" si="0"/>
        <v>43</v>
      </c>
      <c r="D13" s="140">
        <f t="shared" si="1"/>
        <v>43</v>
      </c>
      <c r="E13" s="104">
        <f t="shared" si="2"/>
        <v>0</v>
      </c>
      <c r="F13" s="104">
        <f t="shared" si="3"/>
        <v>0</v>
      </c>
      <c r="G13" s="104">
        <f t="shared" si="4"/>
        <v>0</v>
      </c>
      <c r="H13" s="104">
        <f t="shared" si="5"/>
        <v>24</v>
      </c>
      <c r="I13" s="104">
        <f t="shared" si="6"/>
        <v>19</v>
      </c>
      <c r="J13" s="180">
        <f t="shared" si="7"/>
        <v>0</v>
      </c>
      <c r="L13" s="85"/>
      <c r="M13" s="85"/>
      <c r="N13" s="85"/>
    </row>
    <row r="14" spans="1:14" ht="15" customHeight="1">
      <c r="A14" s="54" t="s">
        <v>41</v>
      </c>
      <c r="B14" s="145" t="s">
        <v>994</v>
      </c>
      <c r="C14" s="148">
        <f t="shared" si="0"/>
        <v>36</v>
      </c>
      <c r="D14" s="140">
        <f t="shared" si="1"/>
        <v>36</v>
      </c>
      <c r="E14" s="104">
        <f t="shared" si="2"/>
        <v>22</v>
      </c>
      <c r="F14" s="104">
        <f t="shared" si="3"/>
        <v>0</v>
      </c>
      <c r="G14" s="104">
        <f t="shared" si="4"/>
        <v>14</v>
      </c>
      <c r="H14" s="104">
        <f t="shared" si="5"/>
        <v>0</v>
      </c>
      <c r="I14" s="104">
        <f t="shared" si="6"/>
        <v>0</v>
      </c>
      <c r="J14" s="180">
        <f t="shared" si="7"/>
        <v>0</v>
      </c>
      <c r="L14" s="85"/>
      <c r="M14" s="85"/>
      <c r="N14" s="85"/>
    </row>
    <row r="15" spans="1:14" ht="15" customHeight="1">
      <c r="A15" s="54" t="s">
        <v>41</v>
      </c>
      <c r="B15" s="145" t="s">
        <v>1248</v>
      </c>
      <c r="C15" s="148">
        <f t="shared" si="0"/>
        <v>33</v>
      </c>
      <c r="D15" s="140">
        <f t="shared" si="1"/>
        <v>33</v>
      </c>
      <c r="E15" s="104">
        <f t="shared" si="2"/>
        <v>0</v>
      </c>
      <c r="F15" s="104">
        <f t="shared" si="3"/>
        <v>0</v>
      </c>
      <c r="G15" s="104">
        <f t="shared" si="4"/>
        <v>0</v>
      </c>
      <c r="H15" s="104">
        <f t="shared" si="5"/>
        <v>17</v>
      </c>
      <c r="I15" s="104">
        <f t="shared" si="6"/>
        <v>16</v>
      </c>
      <c r="J15" s="180">
        <f t="shared" si="7"/>
        <v>0</v>
      </c>
      <c r="L15" s="85"/>
      <c r="M15" s="85"/>
      <c r="N15" s="85"/>
    </row>
    <row r="16" spans="1:14" ht="15" customHeight="1">
      <c r="A16" s="54" t="s">
        <v>41</v>
      </c>
      <c r="B16" s="145" t="s">
        <v>998</v>
      </c>
      <c r="C16" s="148">
        <f t="shared" si="0"/>
        <v>28</v>
      </c>
      <c r="D16" s="140">
        <f t="shared" si="1"/>
        <v>28</v>
      </c>
      <c r="E16" s="104">
        <f t="shared" si="2"/>
        <v>14</v>
      </c>
      <c r="F16" s="104">
        <f t="shared" si="3"/>
        <v>14</v>
      </c>
      <c r="G16" s="104">
        <f t="shared" si="4"/>
        <v>0</v>
      </c>
      <c r="H16" s="104">
        <f t="shared" si="5"/>
        <v>0</v>
      </c>
      <c r="I16" s="104">
        <f t="shared" si="6"/>
        <v>0</v>
      </c>
      <c r="J16" s="180">
        <f t="shared" si="7"/>
        <v>0</v>
      </c>
      <c r="L16" s="85"/>
      <c r="M16" s="85"/>
      <c r="N16" s="85"/>
    </row>
    <row r="17" spans="1:14" ht="15" customHeight="1">
      <c r="A17" s="54" t="s">
        <v>41</v>
      </c>
      <c r="B17" s="145" t="s">
        <v>1225</v>
      </c>
      <c r="C17" s="148">
        <f t="shared" si="0"/>
        <v>21</v>
      </c>
      <c r="D17" s="140">
        <f t="shared" si="1"/>
        <v>21</v>
      </c>
      <c r="E17" s="104">
        <f t="shared" si="2"/>
        <v>0</v>
      </c>
      <c r="F17" s="104">
        <f t="shared" si="3"/>
        <v>0</v>
      </c>
      <c r="G17" s="104">
        <f t="shared" si="4"/>
        <v>0</v>
      </c>
      <c r="H17" s="104">
        <f t="shared" si="5"/>
        <v>21</v>
      </c>
      <c r="I17" s="104">
        <f t="shared" si="6"/>
        <v>0</v>
      </c>
      <c r="J17" s="180">
        <f t="shared" si="7"/>
        <v>0</v>
      </c>
      <c r="L17" s="85"/>
      <c r="M17" s="85"/>
      <c r="N17" s="85"/>
    </row>
    <row r="18" spans="1:14" ht="15" customHeight="1">
      <c r="A18" s="49" t="s">
        <v>41</v>
      </c>
      <c r="B18" s="145" t="s">
        <v>1247</v>
      </c>
      <c r="C18" s="148">
        <f t="shared" si="0"/>
        <v>18</v>
      </c>
      <c r="D18" s="140">
        <f t="shared" si="1"/>
        <v>18</v>
      </c>
      <c r="E18" s="104">
        <f t="shared" si="2"/>
        <v>0</v>
      </c>
      <c r="F18" s="104">
        <f t="shared" si="3"/>
        <v>0</v>
      </c>
      <c r="G18" s="104">
        <f t="shared" si="4"/>
        <v>0</v>
      </c>
      <c r="H18" s="104">
        <f t="shared" si="5"/>
        <v>18</v>
      </c>
      <c r="I18" s="104">
        <f t="shared" si="6"/>
        <v>0</v>
      </c>
      <c r="J18" s="180">
        <f t="shared" si="7"/>
        <v>0</v>
      </c>
      <c r="L18" s="85"/>
      <c r="M18" s="85"/>
      <c r="N18" s="85"/>
    </row>
    <row r="19" spans="1:14" ht="15" customHeight="1">
      <c r="A19" s="49" t="s">
        <v>1056</v>
      </c>
      <c r="B19" s="145" t="s">
        <v>1097</v>
      </c>
      <c r="C19" s="148">
        <f t="shared" si="0"/>
        <v>14</v>
      </c>
      <c r="D19" s="140">
        <f t="shared" si="1"/>
        <v>14</v>
      </c>
      <c r="E19" s="104">
        <f t="shared" si="2"/>
        <v>0</v>
      </c>
      <c r="F19" s="104">
        <f t="shared" si="3"/>
        <v>0</v>
      </c>
      <c r="G19" s="104">
        <f t="shared" si="4"/>
        <v>14</v>
      </c>
      <c r="H19" s="104">
        <f t="shared" si="5"/>
        <v>0</v>
      </c>
      <c r="I19" s="104">
        <f t="shared" si="6"/>
        <v>0</v>
      </c>
      <c r="J19" s="180">
        <f t="shared" si="7"/>
        <v>0</v>
      </c>
      <c r="L19" s="85"/>
      <c r="M19" s="85"/>
      <c r="N19" s="85"/>
    </row>
    <row r="20" spans="1:14" ht="15" customHeight="1">
      <c r="A20" s="49" t="s">
        <v>41</v>
      </c>
      <c r="B20" s="145" t="s">
        <v>1094</v>
      </c>
      <c r="C20" s="148">
        <f t="shared" si="0"/>
        <v>14</v>
      </c>
      <c r="D20" s="140">
        <f t="shared" si="1"/>
        <v>14</v>
      </c>
      <c r="E20" s="104">
        <f t="shared" si="2"/>
        <v>0</v>
      </c>
      <c r="F20" s="104">
        <f t="shared" si="3"/>
        <v>0</v>
      </c>
      <c r="G20" s="104">
        <f t="shared" si="4"/>
        <v>14</v>
      </c>
      <c r="H20" s="104">
        <f t="shared" si="5"/>
        <v>0</v>
      </c>
      <c r="I20" s="104">
        <f t="shared" si="6"/>
        <v>0</v>
      </c>
      <c r="J20" s="180">
        <f t="shared" si="7"/>
        <v>0</v>
      </c>
      <c r="L20" s="85"/>
      <c r="M20" s="85"/>
      <c r="N20" s="85"/>
    </row>
    <row r="21" spans="1:14" ht="15" hidden="1" customHeight="1">
      <c r="A21" s="50"/>
      <c r="B21" s="145"/>
      <c r="C21" s="148">
        <f t="shared" ref="C21:C37" si="8">SUM(E21:K21)</f>
        <v>0</v>
      </c>
      <c r="D21" s="140">
        <f t="shared" ref="D21:D70" si="9">SUM(E21:J21)-MIN(E21:I21)</f>
        <v>0</v>
      </c>
      <c r="E21" s="104">
        <f t="shared" ref="E21:E37" si="10">IFERROR(VLOOKUP(B21,$B$93:$C$134,2,FALSE),0)</f>
        <v>0</v>
      </c>
      <c r="F21" s="104">
        <f t="shared" ref="F21:F37" si="11">IFERROR(VLOOKUP(B21,$F$93:$G$134,2,FALSE),0)</f>
        <v>0</v>
      </c>
      <c r="G21" s="104">
        <f t="shared" ref="G21:G37" si="12">IFERROR(VLOOKUP(B21,$J$93:$K$134,2,FALSE),0)</f>
        <v>0</v>
      </c>
      <c r="H21" s="104">
        <f t="shared" ref="H21:H37" si="13">IFERROR(VLOOKUP(B21,$N$93:$O$134,2,FALSE),0)</f>
        <v>0</v>
      </c>
      <c r="I21" s="104">
        <f t="shared" ref="I21:I37" si="14">IFERROR(VLOOKUP(B21,$R$93:$S$134,2,FALSE),0)</f>
        <v>0</v>
      </c>
      <c r="J21" s="180">
        <f t="shared" ref="J21:J37" si="15">IFERROR(VLOOKUP(B21,$V$93:$W$134,2,FALSE),0)</f>
        <v>0</v>
      </c>
      <c r="L21" s="85"/>
      <c r="M21" s="85"/>
      <c r="N21" s="85"/>
    </row>
    <row r="22" spans="1:14" ht="15" hidden="1" customHeight="1">
      <c r="A22" s="49"/>
      <c r="B22" s="145"/>
      <c r="C22" s="148">
        <f t="shared" si="8"/>
        <v>0</v>
      </c>
      <c r="D22" s="140">
        <f t="shared" si="9"/>
        <v>0</v>
      </c>
      <c r="E22" s="104">
        <f t="shared" si="10"/>
        <v>0</v>
      </c>
      <c r="F22" s="104">
        <f t="shared" si="11"/>
        <v>0</v>
      </c>
      <c r="G22" s="104">
        <f t="shared" si="12"/>
        <v>0</v>
      </c>
      <c r="H22" s="104">
        <f t="shared" si="13"/>
        <v>0</v>
      </c>
      <c r="I22" s="104">
        <f t="shared" si="14"/>
        <v>0</v>
      </c>
      <c r="J22" s="180">
        <f t="shared" si="15"/>
        <v>0</v>
      </c>
      <c r="L22" s="85"/>
      <c r="M22" s="85"/>
      <c r="N22" s="85"/>
    </row>
    <row r="23" spans="1:14" ht="15" hidden="1" customHeight="1">
      <c r="A23" s="49"/>
      <c r="B23" s="82"/>
      <c r="C23" s="148">
        <f t="shared" si="8"/>
        <v>0</v>
      </c>
      <c r="D23" s="140">
        <f t="shared" si="9"/>
        <v>0</v>
      </c>
      <c r="E23" s="104">
        <f t="shared" si="10"/>
        <v>0</v>
      </c>
      <c r="F23" s="104">
        <f t="shared" si="11"/>
        <v>0</v>
      </c>
      <c r="G23" s="104">
        <f t="shared" si="12"/>
        <v>0</v>
      </c>
      <c r="H23" s="104">
        <f t="shared" si="13"/>
        <v>0</v>
      </c>
      <c r="I23" s="104">
        <f t="shared" si="14"/>
        <v>0</v>
      </c>
      <c r="J23" s="180">
        <f t="shared" si="15"/>
        <v>0</v>
      </c>
      <c r="L23" s="85"/>
      <c r="M23" s="85"/>
      <c r="N23" s="85"/>
    </row>
    <row r="24" spans="1:14" ht="15" hidden="1" customHeight="1">
      <c r="A24" s="49"/>
      <c r="B24" s="82"/>
      <c r="C24" s="148">
        <f t="shared" si="8"/>
        <v>0</v>
      </c>
      <c r="D24" s="140">
        <f t="shared" si="9"/>
        <v>0</v>
      </c>
      <c r="E24" s="104">
        <f t="shared" si="10"/>
        <v>0</v>
      </c>
      <c r="F24" s="104">
        <f t="shared" si="11"/>
        <v>0</v>
      </c>
      <c r="G24" s="104">
        <f t="shared" si="12"/>
        <v>0</v>
      </c>
      <c r="H24" s="104">
        <f t="shared" si="13"/>
        <v>0</v>
      </c>
      <c r="I24" s="104">
        <f t="shared" si="14"/>
        <v>0</v>
      </c>
      <c r="J24" s="180">
        <f t="shared" si="15"/>
        <v>0</v>
      </c>
      <c r="L24" s="85"/>
      <c r="M24" s="85"/>
      <c r="N24" s="85"/>
    </row>
    <row r="25" spans="1:14" ht="15" hidden="1" customHeight="1">
      <c r="A25" s="81"/>
      <c r="B25" s="82"/>
      <c r="C25" s="148">
        <f t="shared" si="8"/>
        <v>0</v>
      </c>
      <c r="D25" s="140">
        <f t="shared" si="9"/>
        <v>0</v>
      </c>
      <c r="E25" s="104">
        <f t="shared" si="10"/>
        <v>0</v>
      </c>
      <c r="F25" s="104">
        <f t="shared" si="11"/>
        <v>0</v>
      </c>
      <c r="G25" s="104">
        <f t="shared" si="12"/>
        <v>0</v>
      </c>
      <c r="H25" s="104">
        <f t="shared" si="13"/>
        <v>0</v>
      </c>
      <c r="I25" s="104">
        <f t="shared" si="14"/>
        <v>0</v>
      </c>
      <c r="J25" s="180">
        <f t="shared" si="15"/>
        <v>0</v>
      </c>
      <c r="L25" s="85"/>
      <c r="M25" s="85"/>
      <c r="N25" s="85"/>
    </row>
    <row r="26" spans="1:14" ht="15" hidden="1" customHeight="1">
      <c r="A26" s="54"/>
      <c r="B26" s="82"/>
      <c r="C26" s="148">
        <f t="shared" si="8"/>
        <v>0</v>
      </c>
      <c r="D26" s="140">
        <f t="shared" si="9"/>
        <v>0</v>
      </c>
      <c r="E26" s="104">
        <f t="shared" si="10"/>
        <v>0</v>
      </c>
      <c r="F26" s="104">
        <f t="shared" si="11"/>
        <v>0</v>
      </c>
      <c r="G26" s="104">
        <f t="shared" si="12"/>
        <v>0</v>
      </c>
      <c r="H26" s="104">
        <f t="shared" si="13"/>
        <v>0</v>
      </c>
      <c r="I26" s="104">
        <f t="shared" si="14"/>
        <v>0</v>
      </c>
      <c r="J26" s="180">
        <f t="shared" si="15"/>
        <v>0</v>
      </c>
      <c r="L26" s="85"/>
      <c r="M26" s="85"/>
      <c r="N26" s="85"/>
    </row>
    <row r="27" spans="1:14" ht="15" hidden="1" customHeight="1">
      <c r="A27" s="54"/>
      <c r="B27" s="82"/>
      <c r="C27" s="148">
        <f t="shared" si="8"/>
        <v>0</v>
      </c>
      <c r="D27" s="140">
        <f t="shared" si="9"/>
        <v>0</v>
      </c>
      <c r="E27" s="104">
        <f t="shared" si="10"/>
        <v>0</v>
      </c>
      <c r="F27" s="104">
        <f t="shared" si="11"/>
        <v>0</v>
      </c>
      <c r="G27" s="104">
        <f t="shared" si="12"/>
        <v>0</v>
      </c>
      <c r="H27" s="104">
        <f t="shared" si="13"/>
        <v>0</v>
      </c>
      <c r="I27" s="104">
        <f t="shared" si="14"/>
        <v>0</v>
      </c>
      <c r="J27" s="180">
        <f t="shared" si="15"/>
        <v>0</v>
      </c>
      <c r="L27" s="85"/>
      <c r="M27" s="85"/>
      <c r="N27" s="85"/>
    </row>
    <row r="28" spans="1:14" ht="15" hidden="1" customHeight="1">
      <c r="A28" s="49"/>
      <c r="B28" s="82"/>
      <c r="C28" s="148">
        <f t="shared" si="8"/>
        <v>0</v>
      </c>
      <c r="D28" s="140">
        <f t="shared" si="9"/>
        <v>0</v>
      </c>
      <c r="E28" s="104">
        <f t="shared" si="10"/>
        <v>0</v>
      </c>
      <c r="F28" s="104">
        <f t="shared" si="11"/>
        <v>0</v>
      </c>
      <c r="G28" s="104">
        <f t="shared" si="12"/>
        <v>0</v>
      </c>
      <c r="H28" s="104">
        <f t="shared" si="13"/>
        <v>0</v>
      </c>
      <c r="I28" s="104">
        <f t="shared" si="14"/>
        <v>0</v>
      </c>
      <c r="J28" s="180">
        <f t="shared" si="15"/>
        <v>0</v>
      </c>
      <c r="L28" s="85"/>
      <c r="M28" s="85"/>
      <c r="N28" s="85"/>
    </row>
    <row r="29" spans="1:14" ht="15" hidden="1" customHeight="1">
      <c r="A29" s="49"/>
      <c r="B29" s="82"/>
      <c r="C29" s="148">
        <f t="shared" si="8"/>
        <v>0</v>
      </c>
      <c r="D29" s="140">
        <f t="shared" si="9"/>
        <v>0</v>
      </c>
      <c r="E29" s="104">
        <f t="shared" si="10"/>
        <v>0</v>
      </c>
      <c r="F29" s="104">
        <f t="shared" si="11"/>
        <v>0</v>
      </c>
      <c r="G29" s="104">
        <f t="shared" si="12"/>
        <v>0</v>
      </c>
      <c r="H29" s="104">
        <f t="shared" si="13"/>
        <v>0</v>
      </c>
      <c r="I29" s="104">
        <f t="shared" si="14"/>
        <v>0</v>
      </c>
      <c r="J29" s="180">
        <f t="shared" si="15"/>
        <v>0</v>
      </c>
      <c r="L29" s="85"/>
      <c r="M29" s="85"/>
      <c r="N29" s="85"/>
    </row>
    <row r="30" spans="1:14" ht="15" hidden="1" customHeight="1">
      <c r="A30" s="54"/>
      <c r="B30" s="82"/>
      <c r="C30" s="148">
        <f t="shared" si="8"/>
        <v>0</v>
      </c>
      <c r="D30" s="140">
        <f t="shared" si="9"/>
        <v>0</v>
      </c>
      <c r="E30" s="104">
        <f t="shared" si="10"/>
        <v>0</v>
      </c>
      <c r="F30" s="104">
        <f t="shared" si="11"/>
        <v>0</v>
      </c>
      <c r="G30" s="104">
        <f t="shared" si="12"/>
        <v>0</v>
      </c>
      <c r="H30" s="104">
        <f t="shared" si="13"/>
        <v>0</v>
      </c>
      <c r="I30" s="104">
        <f t="shared" si="14"/>
        <v>0</v>
      </c>
      <c r="J30" s="180">
        <f t="shared" si="15"/>
        <v>0</v>
      </c>
      <c r="L30" s="85"/>
      <c r="M30" s="85"/>
      <c r="N30" s="85"/>
    </row>
    <row r="31" spans="1:14" ht="15" hidden="1" customHeight="1">
      <c r="A31" s="54"/>
      <c r="B31" s="82"/>
      <c r="C31" s="148">
        <f t="shared" si="8"/>
        <v>0</v>
      </c>
      <c r="D31" s="140">
        <f t="shared" si="9"/>
        <v>0</v>
      </c>
      <c r="E31" s="104">
        <f t="shared" si="10"/>
        <v>0</v>
      </c>
      <c r="F31" s="104">
        <f t="shared" si="11"/>
        <v>0</v>
      </c>
      <c r="G31" s="104">
        <f t="shared" si="12"/>
        <v>0</v>
      </c>
      <c r="H31" s="104">
        <f t="shared" si="13"/>
        <v>0</v>
      </c>
      <c r="I31" s="104">
        <f t="shared" si="14"/>
        <v>0</v>
      </c>
      <c r="J31" s="186">
        <f t="shared" si="15"/>
        <v>0</v>
      </c>
      <c r="L31" s="85"/>
      <c r="M31" s="85"/>
      <c r="N31" s="85"/>
    </row>
    <row r="32" spans="1:14" ht="15" hidden="1" customHeight="1">
      <c r="A32" s="54"/>
      <c r="B32" s="82"/>
      <c r="C32" s="148">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t="15" hidden="1" customHeight="1">
      <c r="A33" s="54"/>
      <c r="B33" s="82"/>
      <c r="C33" s="148">
        <f t="shared" si="8"/>
        <v>0</v>
      </c>
      <c r="D33" s="140">
        <f t="shared" si="9"/>
        <v>0</v>
      </c>
      <c r="E33" s="104">
        <f t="shared" si="10"/>
        <v>0</v>
      </c>
      <c r="F33" s="104">
        <f t="shared" si="11"/>
        <v>0</v>
      </c>
      <c r="G33" s="104">
        <f t="shared" si="12"/>
        <v>0</v>
      </c>
      <c r="H33" s="104">
        <f t="shared" si="13"/>
        <v>0</v>
      </c>
      <c r="I33" s="104">
        <f t="shared" si="14"/>
        <v>0</v>
      </c>
      <c r="J33" s="186">
        <f t="shared" si="15"/>
        <v>0</v>
      </c>
      <c r="L33" s="85"/>
      <c r="M33" s="85"/>
      <c r="N33" s="85"/>
    </row>
    <row r="34" spans="1:14" ht="15" hidden="1" customHeight="1">
      <c r="A34" s="54"/>
      <c r="B34" s="82"/>
      <c r="C34" s="148">
        <f t="shared" si="8"/>
        <v>0</v>
      </c>
      <c r="D34" s="140">
        <f t="shared" si="9"/>
        <v>0</v>
      </c>
      <c r="E34" s="104">
        <f t="shared" si="10"/>
        <v>0</v>
      </c>
      <c r="F34" s="104">
        <f t="shared" si="11"/>
        <v>0</v>
      </c>
      <c r="G34" s="104">
        <f t="shared" si="12"/>
        <v>0</v>
      </c>
      <c r="H34" s="104">
        <f t="shared" si="13"/>
        <v>0</v>
      </c>
      <c r="I34" s="104">
        <f t="shared" si="14"/>
        <v>0</v>
      </c>
      <c r="J34" s="186">
        <f t="shared" si="15"/>
        <v>0</v>
      </c>
      <c r="L34" s="85"/>
      <c r="M34" s="85"/>
      <c r="N34" s="85"/>
    </row>
    <row r="35" spans="1:14" ht="15" hidden="1" customHeight="1">
      <c r="A35" s="54"/>
      <c r="B35" s="82"/>
      <c r="C35" s="148">
        <f t="shared" si="8"/>
        <v>0</v>
      </c>
      <c r="D35" s="140">
        <f t="shared" si="9"/>
        <v>0</v>
      </c>
      <c r="E35" s="104">
        <f t="shared" si="10"/>
        <v>0</v>
      </c>
      <c r="F35" s="104">
        <f t="shared" si="11"/>
        <v>0</v>
      </c>
      <c r="G35" s="104">
        <f t="shared" si="12"/>
        <v>0</v>
      </c>
      <c r="H35" s="104">
        <f t="shared" si="13"/>
        <v>0</v>
      </c>
      <c r="I35" s="104">
        <f t="shared" si="14"/>
        <v>0</v>
      </c>
      <c r="J35" s="186">
        <f t="shared" si="15"/>
        <v>0</v>
      </c>
      <c r="L35" s="85"/>
      <c r="M35" s="85"/>
      <c r="N35" s="85"/>
    </row>
    <row r="36" spans="1:14" ht="15" hidden="1" customHeight="1">
      <c r="A36" s="54"/>
      <c r="B36" s="82"/>
      <c r="C36" s="148">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t="15" hidden="1" customHeight="1">
      <c r="A37" s="54"/>
      <c r="B37" s="82"/>
      <c r="C37" s="148">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t="15" hidden="1" customHeight="1">
      <c r="A38" s="54"/>
      <c r="B38" s="82"/>
      <c r="C38" s="148">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L38" s="85"/>
      <c r="M38" s="85"/>
      <c r="N38" s="85"/>
    </row>
    <row r="39" spans="1:14" ht="15" hidden="1" customHeight="1">
      <c r="A39" s="54"/>
      <c r="B39" s="82"/>
      <c r="C39" s="148">
        <f t="shared" si="16"/>
        <v>0</v>
      </c>
      <c r="D39" s="140">
        <f t="shared" si="9"/>
        <v>0</v>
      </c>
      <c r="E39" s="104">
        <f t="shared" si="17"/>
        <v>0</v>
      </c>
      <c r="F39" s="104">
        <f t="shared" si="18"/>
        <v>0</v>
      </c>
      <c r="G39" s="104">
        <f t="shared" si="19"/>
        <v>0</v>
      </c>
      <c r="H39" s="104">
        <f t="shared" si="20"/>
        <v>0</v>
      </c>
      <c r="I39" s="104">
        <f t="shared" si="21"/>
        <v>0</v>
      </c>
      <c r="J39" s="186">
        <f t="shared" si="22"/>
        <v>0</v>
      </c>
      <c r="L39" s="85"/>
      <c r="M39" s="85"/>
      <c r="N39" s="85"/>
    </row>
    <row r="40" spans="1:14" ht="15" hidden="1" customHeight="1">
      <c r="A40" s="54"/>
      <c r="B40" s="82"/>
      <c r="C40" s="148">
        <f t="shared" si="16"/>
        <v>0</v>
      </c>
      <c r="D40" s="140">
        <f t="shared" si="9"/>
        <v>0</v>
      </c>
      <c r="E40" s="104">
        <f t="shared" si="17"/>
        <v>0</v>
      </c>
      <c r="F40" s="104">
        <f t="shared" si="18"/>
        <v>0</v>
      </c>
      <c r="G40" s="104">
        <f t="shared" si="19"/>
        <v>0</v>
      </c>
      <c r="H40" s="104">
        <f t="shared" si="20"/>
        <v>0</v>
      </c>
      <c r="I40" s="104">
        <f t="shared" si="21"/>
        <v>0</v>
      </c>
      <c r="J40" s="186">
        <f t="shared" si="22"/>
        <v>0</v>
      </c>
      <c r="L40" s="85"/>
      <c r="M40" s="85"/>
      <c r="N40" s="85"/>
    </row>
    <row r="41" spans="1:14" ht="15" hidden="1" customHeight="1">
      <c r="A41" s="54"/>
      <c r="B41" s="82"/>
      <c r="C41" s="148">
        <f t="shared" si="16"/>
        <v>0</v>
      </c>
      <c r="D41" s="140">
        <f t="shared" si="9"/>
        <v>0</v>
      </c>
      <c r="E41" s="104">
        <f t="shared" si="17"/>
        <v>0</v>
      </c>
      <c r="F41" s="104">
        <f t="shared" si="18"/>
        <v>0</v>
      </c>
      <c r="G41" s="104">
        <f t="shared" si="19"/>
        <v>0</v>
      </c>
      <c r="H41" s="104">
        <f t="shared" si="20"/>
        <v>0</v>
      </c>
      <c r="I41" s="104">
        <f t="shared" si="21"/>
        <v>0</v>
      </c>
      <c r="J41" s="186">
        <f t="shared" si="22"/>
        <v>0</v>
      </c>
      <c r="L41" s="85"/>
      <c r="M41" s="85"/>
      <c r="N41" s="85"/>
    </row>
    <row r="42" spans="1:14" ht="15" hidden="1" customHeight="1">
      <c r="A42" s="54"/>
      <c r="B42" s="82"/>
      <c r="C42" s="148">
        <f t="shared" si="16"/>
        <v>0</v>
      </c>
      <c r="D42" s="140">
        <f t="shared" si="9"/>
        <v>0</v>
      </c>
      <c r="E42" s="104">
        <f t="shared" si="17"/>
        <v>0</v>
      </c>
      <c r="F42" s="104">
        <f t="shared" si="18"/>
        <v>0</v>
      </c>
      <c r="G42" s="104">
        <f t="shared" si="19"/>
        <v>0</v>
      </c>
      <c r="H42" s="104">
        <f t="shared" si="20"/>
        <v>0</v>
      </c>
      <c r="I42" s="104">
        <f t="shared" si="21"/>
        <v>0</v>
      </c>
      <c r="J42" s="186">
        <f t="shared" si="22"/>
        <v>0</v>
      </c>
      <c r="L42" s="85"/>
      <c r="M42" s="85"/>
      <c r="N42" s="85"/>
    </row>
    <row r="43" spans="1:14" ht="15" hidden="1" customHeight="1">
      <c r="A43" s="54"/>
      <c r="B43" s="82"/>
      <c r="C43" s="148">
        <f t="shared" si="16"/>
        <v>0</v>
      </c>
      <c r="D43" s="140">
        <f t="shared" si="9"/>
        <v>0</v>
      </c>
      <c r="E43" s="104">
        <f t="shared" si="17"/>
        <v>0</v>
      </c>
      <c r="F43" s="104">
        <f t="shared" si="18"/>
        <v>0</v>
      </c>
      <c r="G43" s="104">
        <f t="shared" si="19"/>
        <v>0</v>
      </c>
      <c r="H43" s="104">
        <f t="shared" si="20"/>
        <v>0</v>
      </c>
      <c r="I43" s="104">
        <f t="shared" si="21"/>
        <v>0</v>
      </c>
      <c r="J43" s="186">
        <f t="shared" si="22"/>
        <v>0</v>
      </c>
      <c r="L43" s="85"/>
      <c r="M43" s="85"/>
      <c r="N43" s="85"/>
    </row>
    <row r="44" spans="1:14" ht="15" hidden="1" customHeight="1">
      <c r="A44" s="54"/>
      <c r="B44" s="82"/>
      <c r="C44" s="148">
        <f t="shared" si="16"/>
        <v>0</v>
      </c>
      <c r="D44" s="140">
        <f t="shared" si="9"/>
        <v>0</v>
      </c>
      <c r="E44" s="104">
        <f t="shared" si="17"/>
        <v>0</v>
      </c>
      <c r="F44" s="104">
        <f t="shared" si="18"/>
        <v>0</v>
      </c>
      <c r="G44" s="104">
        <f t="shared" si="19"/>
        <v>0</v>
      </c>
      <c r="H44" s="104">
        <f t="shared" si="20"/>
        <v>0</v>
      </c>
      <c r="I44" s="104">
        <f t="shared" si="21"/>
        <v>0</v>
      </c>
      <c r="J44" s="186">
        <f t="shared" si="22"/>
        <v>0</v>
      </c>
      <c r="L44" s="85"/>
      <c r="M44" s="85"/>
      <c r="N44" s="85"/>
    </row>
    <row r="45" spans="1:14" ht="15" hidden="1" customHeight="1">
      <c r="A45" s="54"/>
      <c r="B45" s="82"/>
      <c r="C45" s="148">
        <f t="shared" si="16"/>
        <v>0</v>
      </c>
      <c r="D45" s="140">
        <f t="shared" si="9"/>
        <v>0</v>
      </c>
      <c r="E45" s="104">
        <f t="shared" si="17"/>
        <v>0</v>
      </c>
      <c r="F45" s="104">
        <f t="shared" si="18"/>
        <v>0</v>
      </c>
      <c r="G45" s="104">
        <f t="shared" si="19"/>
        <v>0</v>
      </c>
      <c r="H45" s="104">
        <f t="shared" si="20"/>
        <v>0</v>
      </c>
      <c r="I45" s="104">
        <f t="shared" si="21"/>
        <v>0</v>
      </c>
      <c r="J45" s="186">
        <f t="shared" si="22"/>
        <v>0</v>
      </c>
      <c r="L45" s="85"/>
      <c r="M45" s="85"/>
      <c r="N45" s="85"/>
    </row>
    <row r="46" spans="1:14" ht="15" hidden="1" customHeight="1">
      <c r="A46" s="54"/>
      <c r="B46" s="82"/>
      <c r="C46" s="148">
        <f t="shared" si="16"/>
        <v>0</v>
      </c>
      <c r="D46" s="140">
        <f t="shared" si="9"/>
        <v>0</v>
      </c>
      <c r="E46" s="104">
        <f t="shared" si="17"/>
        <v>0</v>
      </c>
      <c r="F46" s="104">
        <f t="shared" si="18"/>
        <v>0</v>
      </c>
      <c r="G46" s="104">
        <f t="shared" si="19"/>
        <v>0</v>
      </c>
      <c r="H46" s="104">
        <f t="shared" si="20"/>
        <v>0</v>
      </c>
      <c r="I46" s="104">
        <f t="shared" si="21"/>
        <v>0</v>
      </c>
      <c r="J46" s="186">
        <f t="shared" si="22"/>
        <v>0</v>
      </c>
      <c r="L46" s="85"/>
      <c r="M46" s="85"/>
      <c r="N46" s="85"/>
    </row>
    <row r="47" spans="1:14" ht="15" hidden="1" customHeight="1">
      <c r="A47" s="54"/>
      <c r="B47" s="82"/>
      <c r="C47" s="148">
        <f t="shared" si="16"/>
        <v>0</v>
      </c>
      <c r="D47" s="140">
        <f t="shared" si="9"/>
        <v>0</v>
      </c>
      <c r="E47" s="104">
        <f t="shared" si="17"/>
        <v>0</v>
      </c>
      <c r="F47" s="104">
        <f t="shared" si="18"/>
        <v>0</v>
      </c>
      <c r="G47" s="104">
        <f t="shared" si="19"/>
        <v>0</v>
      </c>
      <c r="H47" s="104">
        <f t="shared" si="20"/>
        <v>0</v>
      </c>
      <c r="I47" s="104">
        <f t="shared" si="21"/>
        <v>0</v>
      </c>
      <c r="J47" s="186">
        <f t="shared" si="22"/>
        <v>0</v>
      </c>
      <c r="L47" s="85"/>
      <c r="M47" s="85"/>
      <c r="N47" s="85"/>
    </row>
    <row r="48" spans="1:14" ht="15" hidden="1" customHeight="1">
      <c r="A48" s="54"/>
      <c r="B48" s="82"/>
      <c r="C48" s="148">
        <f t="shared" si="16"/>
        <v>0</v>
      </c>
      <c r="D48" s="140">
        <f t="shared" si="9"/>
        <v>0</v>
      </c>
      <c r="E48" s="104">
        <f t="shared" si="17"/>
        <v>0</v>
      </c>
      <c r="F48" s="104">
        <f t="shared" si="18"/>
        <v>0</v>
      </c>
      <c r="G48" s="104">
        <f t="shared" si="19"/>
        <v>0</v>
      </c>
      <c r="H48" s="104">
        <f t="shared" si="20"/>
        <v>0</v>
      </c>
      <c r="I48" s="104">
        <f t="shared" si="21"/>
        <v>0</v>
      </c>
      <c r="J48" s="186">
        <f t="shared" si="22"/>
        <v>0</v>
      </c>
      <c r="L48" s="85"/>
      <c r="M48" s="85"/>
      <c r="N48" s="85"/>
    </row>
    <row r="49" spans="1:14" ht="15" hidden="1" customHeight="1">
      <c r="A49" s="54"/>
      <c r="B49" s="82"/>
      <c r="C49" s="148">
        <f t="shared" si="16"/>
        <v>0</v>
      </c>
      <c r="D49" s="140">
        <f t="shared" si="9"/>
        <v>0</v>
      </c>
      <c r="E49" s="104">
        <f t="shared" si="17"/>
        <v>0</v>
      </c>
      <c r="F49" s="104">
        <f t="shared" si="18"/>
        <v>0</v>
      </c>
      <c r="G49" s="104">
        <f t="shared" si="19"/>
        <v>0</v>
      </c>
      <c r="H49" s="104">
        <f t="shared" si="20"/>
        <v>0</v>
      </c>
      <c r="I49" s="104">
        <f t="shared" si="21"/>
        <v>0</v>
      </c>
      <c r="J49" s="186">
        <f t="shared" si="22"/>
        <v>0</v>
      </c>
      <c r="L49" s="85"/>
      <c r="M49" s="85"/>
      <c r="N49" s="85"/>
    </row>
    <row r="50" spans="1:14" ht="15" hidden="1" customHeight="1">
      <c r="A50" s="54"/>
      <c r="B50" s="82"/>
      <c r="C50" s="148">
        <f t="shared" si="16"/>
        <v>0</v>
      </c>
      <c r="D50" s="140">
        <f t="shared" si="9"/>
        <v>0</v>
      </c>
      <c r="E50" s="104">
        <f t="shared" si="17"/>
        <v>0</v>
      </c>
      <c r="F50" s="104">
        <f t="shared" si="18"/>
        <v>0</v>
      </c>
      <c r="G50" s="104">
        <f t="shared" si="19"/>
        <v>0</v>
      </c>
      <c r="H50" s="104">
        <f t="shared" si="20"/>
        <v>0</v>
      </c>
      <c r="I50" s="104">
        <f t="shared" si="21"/>
        <v>0</v>
      </c>
      <c r="J50" s="186">
        <f t="shared" si="22"/>
        <v>0</v>
      </c>
      <c r="L50" s="85"/>
      <c r="M50" s="85"/>
      <c r="N50" s="85"/>
    </row>
    <row r="51" spans="1:14" ht="15" hidden="1" customHeight="1">
      <c r="A51" s="54"/>
      <c r="B51" s="82"/>
      <c r="C51" s="148">
        <f t="shared" si="16"/>
        <v>0</v>
      </c>
      <c r="D51" s="140">
        <f t="shared" si="9"/>
        <v>0</v>
      </c>
      <c r="E51" s="104">
        <f t="shared" si="17"/>
        <v>0</v>
      </c>
      <c r="F51" s="104">
        <f t="shared" si="18"/>
        <v>0</v>
      </c>
      <c r="G51" s="104">
        <f t="shared" si="19"/>
        <v>0</v>
      </c>
      <c r="H51" s="104">
        <f t="shared" si="20"/>
        <v>0</v>
      </c>
      <c r="I51" s="104">
        <f t="shared" si="21"/>
        <v>0</v>
      </c>
      <c r="J51" s="186">
        <f t="shared" si="22"/>
        <v>0</v>
      </c>
      <c r="L51" s="85"/>
      <c r="M51" s="85"/>
      <c r="N51" s="85"/>
    </row>
    <row r="52" spans="1:14" ht="15" hidden="1" customHeight="1">
      <c r="A52" s="54"/>
      <c r="B52" s="82"/>
      <c r="C52" s="148">
        <f t="shared" si="16"/>
        <v>0</v>
      </c>
      <c r="D52" s="140">
        <f t="shared" si="9"/>
        <v>0</v>
      </c>
      <c r="E52" s="104">
        <f t="shared" si="17"/>
        <v>0</v>
      </c>
      <c r="F52" s="104">
        <f t="shared" si="18"/>
        <v>0</v>
      </c>
      <c r="G52" s="104">
        <f t="shared" si="19"/>
        <v>0</v>
      </c>
      <c r="H52" s="104">
        <f t="shared" si="20"/>
        <v>0</v>
      </c>
      <c r="I52" s="104">
        <f t="shared" si="21"/>
        <v>0</v>
      </c>
      <c r="J52" s="186">
        <f t="shared" si="22"/>
        <v>0</v>
      </c>
      <c r="L52" s="85"/>
      <c r="M52" s="85"/>
      <c r="N52" s="85"/>
    </row>
    <row r="53" spans="1:14" ht="15" hidden="1" customHeight="1">
      <c r="A53" s="54"/>
      <c r="B53" s="82"/>
      <c r="C53" s="148">
        <f t="shared" si="16"/>
        <v>0</v>
      </c>
      <c r="D53" s="140">
        <f t="shared" si="9"/>
        <v>0</v>
      </c>
      <c r="E53" s="104">
        <f t="shared" si="17"/>
        <v>0</v>
      </c>
      <c r="F53" s="104">
        <f t="shared" si="18"/>
        <v>0</v>
      </c>
      <c r="G53" s="104">
        <f t="shared" si="19"/>
        <v>0</v>
      </c>
      <c r="H53" s="104">
        <f t="shared" si="20"/>
        <v>0</v>
      </c>
      <c r="I53" s="104">
        <f t="shared" si="21"/>
        <v>0</v>
      </c>
      <c r="J53" s="186">
        <f t="shared" si="22"/>
        <v>0</v>
      </c>
      <c r="L53" s="85"/>
      <c r="M53" s="85"/>
      <c r="N53" s="85"/>
    </row>
    <row r="54" spans="1:14" ht="15" hidden="1" customHeight="1">
      <c r="A54" s="54"/>
      <c r="B54" s="82"/>
      <c r="C54" s="148">
        <f t="shared" si="16"/>
        <v>0</v>
      </c>
      <c r="D54" s="140">
        <f t="shared" si="9"/>
        <v>0</v>
      </c>
      <c r="E54" s="104">
        <f t="shared" si="17"/>
        <v>0</v>
      </c>
      <c r="F54" s="104">
        <f t="shared" si="18"/>
        <v>0</v>
      </c>
      <c r="G54" s="104">
        <f t="shared" si="19"/>
        <v>0</v>
      </c>
      <c r="H54" s="104">
        <f t="shared" si="20"/>
        <v>0</v>
      </c>
      <c r="I54" s="104">
        <f t="shared" si="21"/>
        <v>0</v>
      </c>
      <c r="J54" s="186">
        <f t="shared" si="22"/>
        <v>0</v>
      </c>
      <c r="L54" s="85"/>
      <c r="M54" s="85"/>
      <c r="N54" s="85"/>
    </row>
    <row r="55" spans="1:14" ht="15" hidden="1" customHeight="1">
      <c r="A55" s="54"/>
      <c r="B55" s="82"/>
      <c r="C55" s="148">
        <f t="shared" si="16"/>
        <v>0</v>
      </c>
      <c r="D55" s="140">
        <f t="shared" si="9"/>
        <v>0</v>
      </c>
      <c r="E55" s="104">
        <f t="shared" si="17"/>
        <v>0</v>
      </c>
      <c r="F55" s="104">
        <f t="shared" si="18"/>
        <v>0</v>
      </c>
      <c r="G55" s="104">
        <f t="shared" si="19"/>
        <v>0</v>
      </c>
      <c r="H55" s="104">
        <f t="shared" si="20"/>
        <v>0</v>
      </c>
      <c r="I55" s="104">
        <f t="shared" si="21"/>
        <v>0</v>
      </c>
      <c r="J55" s="186">
        <f t="shared" si="22"/>
        <v>0</v>
      </c>
      <c r="L55" s="85"/>
      <c r="M55" s="85"/>
      <c r="N55" s="85"/>
    </row>
    <row r="56" spans="1:14" ht="15" hidden="1" customHeight="1">
      <c r="A56" s="54"/>
      <c r="B56" s="82"/>
      <c r="C56" s="148">
        <f t="shared" si="16"/>
        <v>0</v>
      </c>
      <c r="D56" s="140">
        <f t="shared" si="9"/>
        <v>0</v>
      </c>
      <c r="E56" s="104">
        <f t="shared" si="17"/>
        <v>0</v>
      </c>
      <c r="F56" s="104">
        <f t="shared" si="18"/>
        <v>0</v>
      </c>
      <c r="G56" s="104">
        <f t="shared" si="19"/>
        <v>0</v>
      </c>
      <c r="H56" s="104">
        <f t="shared" si="20"/>
        <v>0</v>
      </c>
      <c r="I56" s="104">
        <f t="shared" si="21"/>
        <v>0</v>
      </c>
      <c r="J56" s="186">
        <f t="shared" si="22"/>
        <v>0</v>
      </c>
      <c r="L56" s="85"/>
      <c r="M56" s="85"/>
      <c r="N56" s="85"/>
    </row>
    <row r="57" spans="1:14" ht="15" hidden="1" customHeight="1">
      <c r="A57" s="54"/>
      <c r="B57" s="82"/>
      <c r="C57" s="148">
        <f t="shared" si="16"/>
        <v>0</v>
      </c>
      <c r="D57" s="140">
        <f t="shared" si="9"/>
        <v>0</v>
      </c>
      <c r="E57" s="104">
        <f t="shared" si="17"/>
        <v>0</v>
      </c>
      <c r="F57" s="104">
        <f t="shared" si="18"/>
        <v>0</v>
      </c>
      <c r="G57" s="104">
        <f t="shared" si="19"/>
        <v>0</v>
      </c>
      <c r="H57" s="104">
        <f t="shared" si="20"/>
        <v>0</v>
      </c>
      <c r="I57" s="104">
        <f t="shared" si="21"/>
        <v>0</v>
      </c>
      <c r="J57" s="186">
        <f t="shared" si="22"/>
        <v>0</v>
      </c>
      <c r="L57" s="85"/>
      <c r="M57" s="85"/>
      <c r="N57" s="85"/>
    </row>
    <row r="58" spans="1:14" ht="15" hidden="1" customHeight="1">
      <c r="A58" s="54"/>
      <c r="B58" s="82"/>
      <c r="C58" s="148">
        <f t="shared" si="16"/>
        <v>0</v>
      </c>
      <c r="D58" s="140">
        <f t="shared" si="9"/>
        <v>0</v>
      </c>
      <c r="E58" s="104">
        <f t="shared" si="17"/>
        <v>0</v>
      </c>
      <c r="F58" s="104">
        <f t="shared" si="18"/>
        <v>0</v>
      </c>
      <c r="G58" s="104">
        <f t="shared" si="19"/>
        <v>0</v>
      </c>
      <c r="H58" s="104">
        <f t="shared" si="20"/>
        <v>0</v>
      </c>
      <c r="I58" s="104">
        <f t="shared" si="21"/>
        <v>0</v>
      </c>
      <c r="J58" s="186">
        <f t="shared" si="22"/>
        <v>0</v>
      </c>
      <c r="L58" s="85"/>
      <c r="M58" s="85"/>
      <c r="N58" s="85"/>
    </row>
    <row r="59" spans="1:14" ht="15" hidden="1" customHeight="1">
      <c r="A59" s="54"/>
      <c r="B59" s="82"/>
      <c r="C59" s="148">
        <f t="shared" si="16"/>
        <v>0</v>
      </c>
      <c r="D59" s="140">
        <f t="shared" si="9"/>
        <v>0</v>
      </c>
      <c r="E59" s="104">
        <f t="shared" si="17"/>
        <v>0</v>
      </c>
      <c r="F59" s="104">
        <f t="shared" si="18"/>
        <v>0</v>
      </c>
      <c r="G59" s="104">
        <f t="shared" si="19"/>
        <v>0</v>
      </c>
      <c r="H59" s="104">
        <f t="shared" si="20"/>
        <v>0</v>
      </c>
      <c r="I59" s="104">
        <f t="shared" si="21"/>
        <v>0</v>
      </c>
      <c r="J59" s="186">
        <f t="shared" si="22"/>
        <v>0</v>
      </c>
      <c r="L59" s="85"/>
      <c r="M59" s="85"/>
      <c r="N59" s="85"/>
    </row>
    <row r="60" spans="1:14" ht="15" hidden="1" customHeight="1">
      <c r="A60" s="54"/>
      <c r="B60" s="82"/>
      <c r="C60" s="148">
        <f t="shared" si="16"/>
        <v>0</v>
      </c>
      <c r="D60" s="140">
        <f t="shared" si="9"/>
        <v>0</v>
      </c>
      <c r="E60" s="104">
        <f t="shared" si="17"/>
        <v>0</v>
      </c>
      <c r="F60" s="104">
        <f t="shared" si="18"/>
        <v>0</v>
      </c>
      <c r="G60" s="104">
        <f t="shared" si="19"/>
        <v>0</v>
      </c>
      <c r="H60" s="104">
        <f t="shared" si="20"/>
        <v>0</v>
      </c>
      <c r="I60" s="104">
        <f t="shared" si="21"/>
        <v>0</v>
      </c>
      <c r="J60" s="186">
        <f t="shared" si="22"/>
        <v>0</v>
      </c>
      <c r="L60" s="85"/>
      <c r="M60" s="85"/>
      <c r="N60" s="85"/>
    </row>
    <row r="61" spans="1:14" ht="15" hidden="1" customHeight="1">
      <c r="A61" s="54"/>
      <c r="B61" s="82"/>
      <c r="C61" s="148">
        <f t="shared" si="16"/>
        <v>0</v>
      </c>
      <c r="D61" s="140">
        <f t="shared" si="9"/>
        <v>0</v>
      </c>
      <c r="E61" s="104">
        <f t="shared" si="17"/>
        <v>0</v>
      </c>
      <c r="F61" s="104">
        <f t="shared" si="18"/>
        <v>0</v>
      </c>
      <c r="G61" s="104">
        <f t="shared" si="19"/>
        <v>0</v>
      </c>
      <c r="H61" s="104">
        <f t="shared" si="20"/>
        <v>0</v>
      </c>
      <c r="I61" s="104">
        <f t="shared" si="21"/>
        <v>0</v>
      </c>
      <c r="J61" s="186">
        <f t="shared" si="22"/>
        <v>0</v>
      </c>
      <c r="L61" s="85"/>
      <c r="M61" s="85"/>
      <c r="N61" s="85"/>
    </row>
    <row r="62" spans="1:14" hidden="1">
      <c r="A62" s="54"/>
      <c r="B62" s="82"/>
      <c r="C62" s="148">
        <f t="shared" si="16"/>
        <v>0</v>
      </c>
      <c r="D62" s="140">
        <f t="shared" si="9"/>
        <v>0</v>
      </c>
      <c r="E62" s="104">
        <f t="shared" si="17"/>
        <v>0</v>
      </c>
      <c r="F62" s="104">
        <f t="shared" si="18"/>
        <v>0</v>
      </c>
      <c r="G62" s="104">
        <f t="shared" si="19"/>
        <v>0</v>
      </c>
      <c r="H62" s="104">
        <f t="shared" si="20"/>
        <v>0</v>
      </c>
      <c r="I62" s="104">
        <f t="shared" si="21"/>
        <v>0</v>
      </c>
      <c r="J62" s="186">
        <f t="shared" si="22"/>
        <v>0</v>
      </c>
      <c r="L62" s="85"/>
      <c r="M62" s="85"/>
      <c r="N62" s="85"/>
    </row>
    <row r="63" spans="1:14" hidden="1">
      <c r="A63" s="54"/>
      <c r="B63" s="82"/>
      <c r="C63" s="148">
        <f t="shared" si="16"/>
        <v>0</v>
      </c>
      <c r="D63" s="140">
        <f t="shared" si="9"/>
        <v>0</v>
      </c>
      <c r="E63" s="104">
        <f t="shared" si="17"/>
        <v>0</v>
      </c>
      <c r="F63" s="104">
        <f t="shared" si="18"/>
        <v>0</v>
      </c>
      <c r="G63" s="104">
        <f t="shared" si="19"/>
        <v>0</v>
      </c>
      <c r="H63" s="104">
        <f t="shared" si="20"/>
        <v>0</v>
      </c>
      <c r="I63" s="104">
        <f t="shared" si="21"/>
        <v>0</v>
      </c>
      <c r="J63" s="186">
        <f t="shared" si="22"/>
        <v>0</v>
      </c>
      <c r="L63" s="85"/>
      <c r="M63" s="85"/>
      <c r="N63" s="85"/>
    </row>
    <row r="64" spans="1:14" hidden="1">
      <c r="A64" s="54"/>
      <c r="B64" s="82"/>
      <c r="C64" s="148">
        <f t="shared" si="16"/>
        <v>0</v>
      </c>
      <c r="D64" s="140">
        <f t="shared" si="9"/>
        <v>0</v>
      </c>
      <c r="E64" s="104">
        <f t="shared" si="17"/>
        <v>0</v>
      </c>
      <c r="F64" s="104">
        <f t="shared" si="18"/>
        <v>0</v>
      </c>
      <c r="G64" s="104">
        <f t="shared" si="19"/>
        <v>0</v>
      </c>
      <c r="H64" s="104">
        <f t="shared" si="20"/>
        <v>0</v>
      </c>
      <c r="I64" s="104">
        <f t="shared" si="21"/>
        <v>0</v>
      </c>
      <c r="J64" s="186">
        <f t="shared" si="22"/>
        <v>0</v>
      </c>
      <c r="L64" s="85"/>
      <c r="M64" s="85"/>
      <c r="N64" s="85"/>
    </row>
    <row r="65" spans="1:14" hidden="1">
      <c r="A65" s="54"/>
      <c r="B65" s="82"/>
      <c r="C65" s="148">
        <f t="shared" si="16"/>
        <v>0</v>
      </c>
      <c r="D65" s="140">
        <f t="shared" si="9"/>
        <v>0</v>
      </c>
      <c r="E65" s="104">
        <f t="shared" si="17"/>
        <v>0</v>
      </c>
      <c r="F65" s="104">
        <f t="shared" si="18"/>
        <v>0</v>
      </c>
      <c r="G65" s="104">
        <f t="shared" si="19"/>
        <v>0</v>
      </c>
      <c r="H65" s="104">
        <f t="shared" si="20"/>
        <v>0</v>
      </c>
      <c r="I65" s="104">
        <f t="shared" si="21"/>
        <v>0</v>
      </c>
      <c r="J65" s="186">
        <f t="shared" si="22"/>
        <v>0</v>
      </c>
      <c r="L65" s="85"/>
      <c r="M65" s="85"/>
      <c r="N65" s="85"/>
    </row>
    <row r="66" spans="1:14" hidden="1">
      <c r="A66" s="54"/>
      <c r="B66" s="82"/>
      <c r="C66" s="148">
        <f t="shared" si="16"/>
        <v>0</v>
      </c>
      <c r="D66" s="140">
        <f t="shared" si="9"/>
        <v>0</v>
      </c>
      <c r="E66" s="104">
        <f t="shared" si="17"/>
        <v>0</v>
      </c>
      <c r="F66" s="104">
        <f t="shared" si="18"/>
        <v>0</v>
      </c>
      <c r="G66" s="104">
        <f t="shared" si="19"/>
        <v>0</v>
      </c>
      <c r="H66" s="104">
        <f t="shared" si="20"/>
        <v>0</v>
      </c>
      <c r="I66" s="104">
        <f t="shared" si="21"/>
        <v>0</v>
      </c>
      <c r="J66" s="186">
        <f t="shared" si="22"/>
        <v>0</v>
      </c>
      <c r="L66" s="85"/>
      <c r="M66" s="85"/>
      <c r="N66" s="85"/>
    </row>
    <row r="67" spans="1:14" hidden="1">
      <c r="A67" s="54"/>
      <c r="B67" s="82"/>
      <c r="C67" s="148">
        <f t="shared" si="16"/>
        <v>0</v>
      </c>
      <c r="D67" s="140">
        <f t="shared" si="9"/>
        <v>0</v>
      </c>
      <c r="E67" s="104">
        <f t="shared" si="17"/>
        <v>0</v>
      </c>
      <c r="F67" s="104">
        <f t="shared" si="18"/>
        <v>0</v>
      </c>
      <c r="G67" s="104">
        <f t="shared" si="19"/>
        <v>0</v>
      </c>
      <c r="H67" s="104">
        <f t="shared" si="20"/>
        <v>0</v>
      </c>
      <c r="I67" s="104">
        <f t="shared" si="21"/>
        <v>0</v>
      </c>
      <c r="J67" s="186">
        <f t="shared" si="22"/>
        <v>0</v>
      </c>
      <c r="L67" s="85"/>
      <c r="M67" s="85"/>
      <c r="N67" s="85"/>
    </row>
    <row r="68" spans="1:14" hidden="1">
      <c r="A68" s="54"/>
      <c r="B68" s="82"/>
      <c r="C68" s="148">
        <f t="shared" si="16"/>
        <v>0</v>
      </c>
      <c r="D68" s="140">
        <f t="shared" si="9"/>
        <v>0</v>
      </c>
      <c r="E68" s="104">
        <f t="shared" si="17"/>
        <v>0</v>
      </c>
      <c r="F68" s="104">
        <f t="shared" si="18"/>
        <v>0</v>
      </c>
      <c r="G68" s="104">
        <f t="shared" si="19"/>
        <v>0</v>
      </c>
      <c r="H68" s="104">
        <f t="shared" si="20"/>
        <v>0</v>
      </c>
      <c r="I68" s="104">
        <f t="shared" si="21"/>
        <v>0</v>
      </c>
      <c r="J68" s="186">
        <f t="shared" si="22"/>
        <v>0</v>
      </c>
      <c r="L68" s="85"/>
      <c r="M68" s="85"/>
      <c r="N68" s="85"/>
    </row>
    <row r="69" spans="1:14" hidden="1">
      <c r="A69" s="54"/>
      <c r="B69" s="82"/>
      <c r="C69" s="148">
        <f t="shared" si="16"/>
        <v>0</v>
      </c>
      <c r="D69" s="140">
        <f t="shared" si="9"/>
        <v>0</v>
      </c>
      <c r="E69" s="104">
        <f t="shared" si="17"/>
        <v>0</v>
      </c>
      <c r="F69" s="104">
        <f t="shared" si="18"/>
        <v>0</v>
      </c>
      <c r="G69" s="104">
        <f t="shared" si="19"/>
        <v>0</v>
      </c>
      <c r="H69" s="104">
        <f t="shared" si="20"/>
        <v>0</v>
      </c>
      <c r="I69" s="104">
        <f t="shared" si="21"/>
        <v>0</v>
      </c>
      <c r="J69" s="186">
        <f t="shared" si="22"/>
        <v>0</v>
      </c>
      <c r="L69" s="85"/>
      <c r="M69" s="85"/>
      <c r="N69" s="85"/>
    </row>
    <row r="70" spans="1:14" hidden="1">
      <c r="A70" s="54"/>
      <c r="B70" s="82"/>
      <c r="C70" s="148">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L70" s="85"/>
      <c r="M70" s="85"/>
      <c r="N70" s="85"/>
    </row>
    <row r="71" spans="1:14" hidden="1">
      <c r="A71" s="54"/>
      <c r="B71" s="82"/>
      <c r="C71" s="148">
        <f t="shared" si="23"/>
        <v>0</v>
      </c>
      <c r="D71" s="140">
        <f t="shared" ref="D71:D84" si="30">SUM(E71:J71)-MIN(E71:I71)</f>
        <v>0</v>
      </c>
      <c r="E71" s="104">
        <f t="shared" si="24"/>
        <v>0</v>
      </c>
      <c r="F71" s="104">
        <f t="shared" si="25"/>
        <v>0</v>
      </c>
      <c r="G71" s="104">
        <f t="shared" si="26"/>
        <v>0</v>
      </c>
      <c r="H71" s="104">
        <f t="shared" si="27"/>
        <v>0</v>
      </c>
      <c r="I71" s="104">
        <f t="shared" si="28"/>
        <v>0</v>
      </c>
      <c r="J71" s="186">
        <f t="shared" si="29"/>
        <v>0</v>
      </c>
      <c r="L71" s="85"/>
      <c r="M71" s="85"/>
      <c r="N71" s="85"/>
    </row>
    <row r="72" spans="1:14" hidden="1">
      <c r="A72" s="54"/>
      <c r="B72" s="82"/>
      <c r="C72" s="148">
        <f t="shared" si="23"/>
        <v>0</v>
      </c>
      <c r="D72" s="140">
        <f t="shared" si="30"/>
        <v>0</v>
      </c>
      <c r="E72" s="104">
        <f t="shared" si="24"/>
        <v>0</v>
      </c>
      <c r="F72" s="104">
        <f t="shared" si="25"/>
        <v>0</v>
      </c>
      <c r="G72" s="104">
        <f t="shared" si="26"/>
        <v>0</v>
      </c>
      <c r="H72" s="104">
        <f t="shared" si="27"/>
        <v>0</v>
      </c>
      <c r="I72" s="104">
        <f t="shared" si="28"/>
        <v>0</v>
      </c>
      <c r="J72" s="186">
        <f t="shared" si="29"/>
        <v>0</v>
      </c>
      <c r="L72" s="85"/>
      <c r="M72" s="85"/>
      <c r="N72" s="85"/>
    </row>
    <row r="73" spans="1:14" hidden="1">
      <c r="A73" s="54"/>
      <c r="B73" s="82"/>
      <c r="C73" s="148">
        <f t="shared" si="23"/>
        <v>0</v>
      </c>
      <c r="D73" s="140">
        <f t="shared" si="30"/>
        <v>0</v>
      </c>
      <c r="E73" s="104">
        <f t="shared" si="24"/>
        <v>0</v>
      </c>
      <c r="F73" s="104">
        <f t="shared" si="25"/>
        <v>0</v>
      </c>
      <c r="G73" s="104">
        <f t="shared" si="26"/>
        <v>0</v>
      </c>
      <c r="H73" s="104">
        <f t="shared" si="27"/>
        <v>0</v>
      </c>
      <c r="I73" s="104">
        <f t="shared" si="28"/>
        <v>0</v>
      </c>
      <c r="J73" s="186">
        <f t="shared" si="29"/>
        <v>0</v>
      </c>
      <c r="L73" s="85"/>
      <c r="M73" s="85"/>
      <c r="N73" s="85"/>
    </row>
    <row r="74" spans="1:14" hidden="1">
      <c r="A74" s="54"/>
      <c r="B74" s="82"/>
      <c r="C74" s="148">
        <f t="shared" si="23"/>
        <v>0</v>
      </c>
      <c r="D74" s="140">
        <f t="shared" si="30"/>
        <v>0</v>
      </c>
      <c r="E74" s="104">
        <f t="shared" si="24"/>
        <v>0</v>
      </c>
      <c r="F74" s="104">
        <f t="shared" si="25"/>
        <v>0</v>
      </c>
      <c r="G74" s="104">
        <f t="shared" si="26"/>
        <v>0</v>
      </c>
      <c r="H74" s="104">
        <f t="shared" si="27"/>
        <v>0</v>
      </c>
      <c r="I74" s="104">
        <f t="shared" si="28"/>
        <v>0</v>
      </c>
      <c r="J74" s="186">
        <f t="shared" si="29"/>
        <v>0</v>
      </c>
      <c r="L74" s="85"/>
      <c r="M74" s="85"/>
      <c r="N74" s="85"/>
    </row>
    <row r="75" spans="1:14" hidden="1">
      <c r="A75" s="54"/>
      <c r="B75" s="82"/>
      <c r="C75" s="148">
        <f t="shared" si="23"/>
        <v>0</v>
      </c>
      <c r="D75" s="140">
        <f t="shared" si="30"/>
        <v>0</v>
      </c>
      <c r="E75" s="104">
        <f t="shared" si="24"/>
        <v>0</v>
      </c>
      <c r="F75" s="104">
        <f t="shared" si="25"/>
        <v>0</v>
      </c>
      <c r="G75" s="104">
        <f t="shared" si="26"/>
        <v>0</v>
      </c>
      <c r="H75" s="104">
        <f t="shared" si="27"/>
        <v>0</v>
      </c>
      <c r="I75" s="104">
        <f t="shared" si="28"/>
        <v>0</v>
      </c>
      <c r="J75" s="186">
        <f t="shared" si="29"/>
        <v>0</v>
      </c>
      <c r="L75" s="85"/>
      <c r="M75" s="85"/>
      <c r="N75" s="85"/>
    </row>
    <row r="76" spans="1:14" ht="15" hidden="1">
      <c r="A76" s="54"/>
      <c r="B76" s="83"/>
      <c r="C76" s="148">
        <f t="shared" si="23"/>
        <v>0</v>
      </c>
      <c r="D76" s="140">
        <f t="shared" si="30"/>
        <v>0</v>
      </c>
      <c r="E76" s="104">
        <f t="shared" si="24"/>
        <v>0</v>
      </c>
      <c r="F76" s="104">
        <f t="shared" si="25"/>
        <v>0</v>
      </c>
      <c r="G76" s="104">
        <f t="shared" si="26"/>
        <v>0</v>
      </c>
      <c r="H76" s="104">
        <f t="shared" si="27"/>
        <v>0</v>
      </c>
      <c r="I76" s="104">
        <f t="shared" si="28"/>
        <v>0</v>
      </c>
      <c r="J76" s="186">
        <f t="shared" si="29"/>
        <v>0</v>
      </c>
      <c r="L76" s="85"/>
      <c r="M76" s="85"/>
      <c r="N76" s="85"/>
    </row>
    <row r="77" spans="1:14" ht="15" hidden="1">
      <c r="A77" s="54"/>
      <c r="B77" s="83"/>
      <c r="C77" s="148">
        <f t="shared" si="23"/>
        <v>0</v>
      </c>
      <c r="D77" s="140">
        <f t="shared" si="30"/>
        <v>0</v>
      </c>
      <c r="E77" s="104">
        <f t="shared" si="24"/>
        <v>0</v>
      </c>
      <c r="F77" s="104">
        <f t="shared" si="25"/>
        <v>0</v>
      </c>
      <c r="G77" s="104">
        <f t="shared" si="26"/>
        <v>0</v>
      </c>
      <c r="H77" s="104">
        <f t="shared" si="27"/>
        <v>0</v>
      </c>
      <c r="I77" s="104">
        <f t="shared" si="28"/>
        <v>0</v>
      </c>
      <c r="J77" s="186">
        <f t="shared" si="29"/>
        <v>0</v>
      </c>
      <c r="L77" s="85"/>
      <c r="M77" s="85"/>
      <c r="N77" s="85"/>
    </row>
    <row r="78" spans="1:14" ht="15" hidden="1">
      <c r="A78" s="54"/>
      <c r="B78" s="83"/>
      <c r="C78" s="148">
        <f t="shared" si="23"/>
        <v>0</v>
      </c>
      <c r="D78" s="140">
        <f t="shared" si="30"/>
        <v>0</v>
      </c>
      <c r="E78" s="104">
        <f t="shared" si="24"/>
        <v>0</v>
      </c>
      <c r="F78" s="104">
        <f t="shared" si="25"/>
        <v>0</v>
      </c>
      <c r="G78" s="104">
        <f t="shared" si="26"/>
        <v>0</v>
      </c>
      <c r="H78" s="104">
        <f t="shared" si="27"/>
        <v>0</v>
      </c>
      <c r="I78" s="104">
        <f t="shared" si="28"/>
        <v>0</v>
      </c>
      <c r="J78" s="186">
        <f t="shared" si="29"/>
        <v>0</v>
      </c>
      <c r="L78" s="85"/>
      <c r="M78" s="85"/>
      <c r="N78" s="85"/>
    </row>
    <row r="79" spans="1:14" ht="15" hidden="1">
      <c r="A79" s="54"/>
      <c r="B79" s="83"/>
      <c r="C79" s="148">
        <f t="shared" si="23"/>
        <v>0</v>
      </c>
      <c r="D79" s="140">
        <f t="shared" si="30"/>
        <v>0</v>
      </c>
      <c r="E79" s="104">
        <f t="shared" si="24"/>
        <v>0</v>
      </c>
      <c r="F79" s="104">
        <f t="shared" si="25"/>
        <v>0</v>
      </c>
      <c r="G79" s="104">
        <f t="shared" si="26"/>
        <v>0</v>
      </c>
      <c r="H79" s="104">
        <f t="shared" si="27"/>
        <v>0</v>
      </c>
      <c r="I79" s="104">
        <f t="shared" si="28"/>
        <v>0</v>
      </c>
      <c r="J79" s="186">
        <f t="shared" si="29"/>
        <v>0</v>
      </c>
      <c r="L79" s="85"/>
      <c r="M79" s="85"/>
      <c r="N79" s="85"/>
    </row>
    <row r="80" spans="1:14" ht="15" hidden="1">
      <c r="A80" s="54"/>
      <c r="B80" s="83"/>
      <c r="C80" s="148">
        <f t="shared" si="23"/>
        <v>0</v>
      </c>
      <c r="D80" s="140">
        <f t="shared" si="30"/>
        <v>0</v>
      </c>
      <c r="E80" s="104">
        <f t="shared" si="24"/>
        <v>0</v>
      </c>
      <c r="F80" s="104">
        <f t="shared" si="25"/>
        <v>0</v>
      </c>
      <c r="G80" s="104">
        <f t="shared" si="26"/>
        <v>0</v>
      </c>
      <c r="H80" s="104">
        <f t="shared" si="27"/>
        <v>0</v>
      </c>
      <c r="I80" s="104">
        <f t="shared" si="28"/>
        <v>0</v>
      </c>
      <c r="J80" s="186">
        <f t="shared" si="29"/>
        <v>0</v>
      </c>
      <c r="L80" s="85"/>
      <c r="M80" s="85"/>
      <c r="N80" s="85"/>
    </row>
    <row r="81" spans="1:24" ht="15" hidden="1">
      <c r="A81" s="54"/>
      <c r="B81" s="83"/>
      <c r="C81" s="148">
        <f t="shared" si="23"/>
        <v>0</v>
      </c>
      <c r="D81" s="140">
        <f t="shared" si="30"/>
        <v>0</v>
      </c>
      <c r="E81" s="104">
        <f t="shared" si="24"/>
        <v>0</v>
      </c>
      <c r="F81" s="104">
        <f t="shared" si="25"/>
        <v>0</v>
      </c>
      <c r="G81" s="104">
        <f t="shared" si="26"/>
        <v>0</v>
      </c>
      <c r="H81" s="104">
        <f t="shared" si="27"/>
        <v>0</v>
      </c>
      <c r="I81" s="104">
        <f t="shared" si="28"/>
        <v>0</v>
      </c>
      <c r="J81" s="186">
        <f t="shared" si="29"/>
        <v>0</v>
      </c>
      <c r="L81" s="85"/>
      <c r="M81" s="85"/>
      <c r="N81" s="85"/>
    </row>
    <row r="82" spans="1:24" ht="15" hidden="1">
      <c r="A82" s="54"/>
      <c r="B82" s="83"/>
      <c r="C82" s="148">
        <f t="shared" si="23"/>
        <v>0</v>
      </c>
      <c r="D82" s="140">
        <f t="shared" si="30"/>
        <v>0</v>
      </c>
      <c r="E82" s="104">
        <f t="shared" si="24"/>
        <v>0</v>
      </c>
      <c r="F82" s="104">
        <f t="shared" si="25"/>
        <v>0</v>
      </c>
      <c r="G82" s="104">
        <f t="shared" si="26"/>
        <v>0</v>
      </c>
      <c r="H82" s="104">
        <f t="shared" si="27"/>
        <v>0</v>
      </c>
      <c r="I82" s="104">
        <f t="shared" si="28"/>
        <v>0</v>
      </c>
      <c r="J82" s="186">
        <f t="shared" si="29"/>
        <v>0</v>
      </c>
      <c r="L82" s="85"/>
      <c r="M82" s="85"/>
      <c r="N82" s="85"/>
    </row>
    <row r="83" spans="1:24" ht="15" hidden="1">
      <c r="A83" s="54"/>
      <c r="B83" s="83"/>
      <c r="C83" s="148">
        <f t="shared" si="23"/>
        <v>0</v>
      </c>
      <c r="D83" s="140">
        <f t="shared" si="30"/>
        <v>0</v>
      </c>
      <c r="E83" s="104">
        <f t="shared" si="24"/>
        <v>0</v>
      </c>
      <c r="F83" s="104">
        <f t="shared" si="25"/>
        <v>0</v>
      </c>
      <c r="G83" s="104">
        <f t="shared" si="26"/>
        <v>0</v>
      </c>
      <c r="H83" s="104">
        <f t="shared" si="27"/>
        <v>0</v>
      </c>
      <c r="I83" s="104">
        <f t="shared" si="28"/>
        <v>0</v>
      </c>
      <c r="J83" s="186">
        <f t="shared" si="29"/>
        <v>0</v>
      </c>
      <c r="L83" s="85"/>
      <c r="M83" s="85"/>
      <c r="N83" s="85"/>
    </row>
    <row r="84" spans="1:24" ht="15" hidden="1">
      <c r="A84" s="49"/>
      <c r="B84" s="83"/>
      <c r="C84" s="148">
        <f t="shared" si="23"/>
        <v>0</v>
      </c>
      <c r="D84" s="140">
        <f t="shared" si="30"/>
        <v>0</v>
      </c>
      <c r="E84" s="104">
        <f t="shared" si="24"/>
        <v>0</v>
      </c>
      <c r="F84" s="104">
        <f t="shared" si="25"/>
        <v>0</v>
      </c>
      <c r="G84" s="104">
        <f t="shared" si="26"/>
        <v>0</v>
      </c>
      <c r="H84" s="104">
        <f t="shared" si="27"/>
        <v>0</v>
      </c>
      <c r="I84" s="104">
        <f t="shared" si="28"/>
        <v>0</v>
      </c>
      <c r="J84" s="186">
        <f t="shared" si="29"/>
        <v>0</v>
      </c>
      <c r="L84" s="85"/>
      <c r="M84" s="85"/>
      <c r="N84" s="85"/>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8</v>
      </c>
      <c r="C92" s="122"/>
      <c r="D92" s="95"/>
      <c r="E92" s="96"/>
      <c r="F92" s="97">
        <f>COUNTA(F93:F136)</f>
        <v>5</v>
      </c>
      <c r="H92" s="95"/>
      <c r="I92" s="96"/>
      <c r="J92" s="97">
        <f>COUNTA(J93:J136)</f>
        <v>13</v>
      </c>
      <c r="L92" s="95"/>
      <c r="M92" s="96"/>
      <c r="N92" s="97">
        <f>COUNTA(N93:N136)</f>
        <v>10</v>
      </c>
      <c r="O92" s="122"/>
      <c r="P92" s="128"/>
      <c r="Q92" s="127"/>
      <c r="R92" s="90">
        <f>COUNTA(R93:R136)</f>
        <v>8</v>
      </c>
      <c r="S92" s="122"/>
      <c r="T92" s="128"/>
      <c r="U92" s="127"/>
      <c r="V92" s="90">
        <f>COUNTA(V93:V136)</f>
        <v>0</v>
      </c>
      <c r="W92" s="122"/>
      <c r="X92" s="128"/>
    </row>
    <row r="93" spans="1:24">
      <c r="A93" s="88">
        <v>1</v>
      </c>
      <c r="B93" s="85" t="s">
        <v>992</v>
      </c>
      <c r="C93" s="85">
        <f>VLOOKUP(B92,'POINTS SCORE'!$B$8:$AK$37,2,FALSE)</f>
        <v>37</v>
      </c>
      <c r="D93" s="94">
        <f>VLOOKUP(B92,'POINTS SCORE'!$B$37:$AK$78,2,FALSE)</f>
        <v>40</v>
      </c>
      <c r="E93" s="96">
        <v>1</v>
      </c>
      <c r="F93" s="85" t="s">
        <v>992</v>
      </c>
      <c r="G93" s="94">
        <f>VLOOKUP(F92,'POINTS SCORE'!$B$8:$AK$37,2,FALSE)</f>
        <v>35</v>
      </c>
      <c r="H93" s="94">
        <f>VLOOKUP(F92,'POINTS SCORE'!$B$37:$AK$78,2,FALSE)</f>
        <v>40</v>
      </c>
      <c r="I93" s="96">
        <v>1</v>
      </c>
      <c r="J93" s="85" t="s">
        <v>404</v>
      </c>
      <c r="K93" s="94">
        <f>VLOOKUP(J92,'POINTS SCORE'!$B$8:$AK$37,2,FALSE)</f>
        <v>39</v>
      </c>
      <c r="L93" s="94">
        <f>VLOOKUP(J92,'POINTS SCORE'!$B$37:$AK$78,2,FALSE)</f>
        <v>40</v>
      </c>
      <c r="M93" s="96">
        <v>1</v>
      </c>
      <c r="N93" s="85" t="s">
        <v>186</v>
      </c>
      <c r="O93" s="94">
        <f>VLOOKUP(N92,'POINTS SCORE'!$B$8:$AK$37,2,FALSE)</f>
        <v>38</v>
      </c>
      <c r="P93" s="94">
        <f>VLOOKUP(N92,'POINTS SCORE'!$B$37:$AK$78,2,FALSE)</f>
        <v>40</v>
      </c>
      <c r="Q93" s="88">
        <v>1</v>
      </c>
      <c r="R93" s="85" t="s">
        <v>368</v>
      </c>
      <c r="S93" s="85">
        <f>VLOOKUP(R92,'POINTS SCORE'!$B$8:$AK$37,2,FALSE)</f>
        <v>37</v>
      </c>
      <c r="T93" s="85">
        <f>VLOOKUP(R92,'POINTS SCORE'!$B$37:$AK$78,2,FALSE)</f>
        <v>40</v>
      </c>
      <c r="U93" s="88">
        <v>1</v>
      </c>
      <c r="W93" s="85" t="e">
        <f>VLOOKUP(V92,'POINTS SCORE'!$B$8:$AK$37,2,FALSE)</f>
        <v>#N/A</v>
      </c>
      <c r="X93" s="89" t="e">
        <f>VLOOKUP(V92,'POINTS SCORE'!$B$37:$AK$78,2,FALSE)</f>
        <v>#N/A</v>
      </c>
    </row>
    <row r="94" spans="1:24">
      <c r="A94" s="88">
        <v>2</v>
      </c>
      <c r="B94" s="85" t="s">
        <v>993</v>
      </c>
      <c r="C94" s="85">
        <f>VLOOKUP(B92,'POINTS SCORE'!$B$8:$AK$37,3,FALSE)</f>
        <v>32</v>
      </c>
      <c r="D94" s="94">
        <f>VLOOKUP(B92,'POINTS SCORE'!$B$37:$AK$78,3,FALSE)</f>
        <v>39</v>
      </c>
      <c r="E94" s="96">
        <v>2</v>
      </c>
      <c r="F94" s="85" t="s">
        <v>368</v>
      </c>
      <c r="G94" s="85">
        <f>VLOOKUP(F92,'POINTS SCORE'!$B$8:$AK$37,3,FALSE)</f>
        <v>26</v>
      </c>
      <c r="H94" s="94">
        <f>VLOOKUP(F92,'POINTS SCORE'!$B$37:$AK$78,3,FALSE)</f>
        <v>39</v>
      </c>
      <c r="I94" s="96">
        <v>2</v>
      </c>
      <c r="J94" s="85" t="s">
        <v>1211</v>
      </c>
      <c r="K94" s="85">
        <f>VLOOKUP(J92,'POINTS SCORE'!$B$8:$AK$37,3,FALSE)</f>
        <v>36</v>
      </c>
      <c r="L94" s="94">
        <f>VLOOKUP(J92,'POINTS SCORE'!$B$37:$AK$78,3,FALSE)</f>
        <v>39</v>
      </c>
      <c r="M94" s="96">
        <v>2</v>
      </c>
      <c r="N94" s="85" t="s">
        <v>1211</v>
      </c>
      <c r="O94" s="85">
        <f>VLOOKUP(N92,'POINTS SCORE'!$B$8:$AK$37,3,FALSE)</f>
        <v>34</v>
      </c>
      <c r="P94" s="94">
        <f>VLOOKUP(N92,'POINTS SCORE'!$B$37:$AK$78,3,FALSE)</f>
        <v>39</v>
      </c>
      <c r="Q94" s="88">
        <v>2</v>
      </c>
      <c r="R94" s="85" t="s">
        <v>404</v>
      </c>
      <c r="S94" s="85">
        <f>VLOOKUP(R92,'POINTS SCORE'!$B$8:$AK$37,3,FALSE)</f>
        <v>32</v>
      </c>
      <c r="T94" s="94">
        <f>VLOOKUP(R92,'POINTS SCORE'!$B$37:$AK$78,3,FALSE)</f>
        <v>39</v>
      </c>
      <c r="U94" s="88">
        <v>2</v>
      </c>
      <c r="W94" s="85" t="e">
        <f>VLOOKUP(V92,'POINTS SCORE'!$B$8:$AK$37,3,FALSE)</f>
        <v>#N/A</v>
      </c>
      <c r="X94" s="94" t="e">
        <f>VLOOKUP(V92,'POINTS SCORE'!$B$37:$AK$78,3,FALSE)</f>
        <v>#N/A</v>
      </c>
    </row>
    <row r="95" spans="1:24">
      <c r="A95" s="88">
        <v>3</v>
      </c>
      <c r="B95" s="85" t="s">
        <v>404</v>
      </c>
      <c r="C95" s="85">
        <f>VLOOKUP(B92,'POINTS SCORE'!$B$8:$AK$37,4,FALSE)</f>
        <v>26</v>
      </c>
      <c r="D95" s="94">
        <f>VLOOKUP(B92,'POINTS SCORE'!$B$37:$AK$78,4,FALSE)</f>
        <v>38</v>
      </c>
      <c r="E95" s="96">
        <v>3</v>
      </c>
      <c r="F95" s="85" t="s">
        <v>404</v>
      </c>
      <c r="G95" s="94">
        <f>VLOOKUP(F92,'POINTS SCORE'!$B$8:$AK$37,4,FALSE)</f>
        <v>21</v>
      </c>
      <c r="H95" s="94">
        <f>VLOOKUP(F92,'POINTS SCORE'!$B$37:$AK$78,4,FALSE)</f>
        <v>38</v>
      </c>
      <c r="I95" s="96">
        <v>3</v>
      </c>
      <c r="J95" s="85" t="s">
        <v>1212</v>
      </c>
      <c r="K95" s="94">
        <v>0</v>
      </c>
      <c r="L95" s="94">
        <v>0</v>
      </c>
      <c r="M95" s="96">
        <v>3</v>
      </c>
      <c r="N95" s="85" t="s">
        <v>404</v>
      </c>
      <c r="O95" s="94">
        <f>VLOOKUP(N92,'POINTS SCORE'!$B$8:$AK$37,4,FALSE)</f>
        <v>28</v>
      </c>
      <c r="P95" s="94">
        <f>VLOOKUP(N92,'POINTS SCORE'!$B$37:$AK$78,4,FALSE)</f>
        <v>38</v>
      </c>
      <c r="Q95" s="88">
        <v>3</v>
      </c>
      <c r="R95" s="85" t="s">
        <v>186</v>
      </c>
      <c r="S95" s="85">
        <f>VLOOKUP(R92,'POINTS SCORE'!$B$8:$AK$37,4,FALSE)</f>
        <v>26</v>
      </c>
      <c r="T95" s="85">
        <f>VLOOKUP(R92,'POINTS SCORE'!$B$37:$AK$78,4,FALSE)</f>
        <v>38</v>
      </c>
      <c r="U95" s="88">
        <v>3</v>
      </c>
      <c r="W95" s="85" t="e">
        <f>VLOOKUP(V92,'POINTS SCORE'!$B$8:$AK$37,4,FALSE)</f>
        <v>#N/A</v>
      </c>
      <c r="X95" s="89" t="e">
        <f>VLOOKUP(V92,'POINTS SCORE'!$B$37:$AK$78,4,FALSE)</f>
        <v>#N/A</v>
      </c>
    </row>
    <row r="96" spans="1:24">
      <c r="A96" s="88">
        <v>4</v>
      </c>
      <c r="B96" s="85" t="s">
        <v>994</v>
      </c>
      <c r="C96" s="85">
        <f>VLOOKUP(B92,'POINTS SCORE'!$B$8:$AK$37,5,FALSE)</f>
        <v>22</v>
      </c>
      <c r="D96" s="94">
        <f>VLOOKUP(B92,'POINTS SCORE'!$B$37:$AK$78,5,FALSE)</f>
        <v>37</v>
      </c>
      <c r="E96" s="96">
        <v>4</v>
      </c>
      <c r="F96" s="85" t="s">
        <v>995</v>
      </c>
      <c r="G96" s="94">
        <f>VLOOKUP(F92,'POINTS SCORE'!$B$8:$AK$37,5,FALSE)</f>
        <v>18</v>
      </c>
      <c r="H96" s="94">
        <f>VLOOKUP(F92,'POINTS SCORE'!$B$37:$AK$78,5,FALSE)</f>
        <v>37</v>
      </c>
      <c r="I96" s="96">
        <v>4</v>
      </c>
      <c r="J96" s="85" t="s">
        <v>1213</v>
      </c>
      <c r="K96" s="94">
        <v>0</v>
      </c>
      <c r="L96" s="94">
        <v>0</v>
      </c>
      <c r="M96" s="96">
        <v>4</v>
      </c>
      <c r="N96" s="85" t="s">
        <v>1213</v>
      </c>
      <c r="O96" s="94">
        <f>VLOOKUP(N92,'POINTS SCORE'!$B$8:$AK$37,5,FALSE)</f>
        <v>24</v>
      </c>
      <c r="P96" s="94">
        <f>VLOOKUP(N92,'POINTS SCORE'!$B$37:$AK$78,5,FALSE)</f>
        <v>37</v>
      </c>
      <c r="Q96" s="88">
        <v>4</v>
      </c>
      <c r="R96" s="85" t="s">
        <v>995</v>
      </c>
      <c r="S96" s="85">
        <f>VLOOKUP(R92,'POINTS SCORE'!$B$8:$AK$37,5,FALSE)</f>
        <v>22</v>
      </c>
      <c r="T96" s="85">
        <f>VLOOKUP(R92,'POINTS SCORE'!$B$37:$AK$78,5,FALSE)</f>
        <v>37</v>
      </c>
      <c r="U96" s="88">
        <v>4</v>
      </c>
      <c r="W96" s="85">
        <v>0</v>
      </c>
      <c r="X96" s="89">
        <v>0</v>
      </c>
    </row>
    <row r="97" spans="1:24">
      <c r="A97" s="88">
        <v>5</v>
      </c>
      <c r="B97" s="85" t="s">
        <v>995</v>
      </c>
      <c r="C97" s="85">
        <f>VLOOKUP(B92,'POINTS SCORE'!$B$8:$AK$37,6,FALSE)</f>
        <v>19</v>
      </c>
      <c r="D97" s="94">
        <f>VLOOKUP(B92,'POINTS SCORE'!$B$37:$AK$78,6,FALSE)</f>
        <v>36</v>
      </c>
      <c r="E97" s="96">
        <v>5</v>
      </c>
      <c r="F97" s="85"/>
      <c r="G97" s="94">
        <f>VLOOKUP(F92,'POINTS SCORE'!$B$8:$AK$37,6,FALSE)</f>
        <v>16</v>
      </c>
      <c r="H97" s="94">
        <f>VLOOKUP(F92,'POINTS SCORE'!$B$37:$AK$78,6,FALSE)</f>
        <v>36</v>
      </c>
      <c r="I97" s="96">
        <v>5</v>
      </c>
      <c r="J97" s="85" t="s">
        <v>1214</v>
      </c>
      <c r="K97" s="94">
        <v>0</v>
      </c>
      <c r="L97" s="94">
        <v>0</v>
      </c>
      <c r="M97" s="96">
        <v>5</v>
      </c>
      <c r="N97" s="85" t="s">
        <v>1225</v>
      </c>
      <c r="O97" s="94">
        <f>VLOOKUP(N92,'POINTS SCORE'!$B$8:$AK$37,6,FALSE)</f>
        <v>21</v>
      </c>
      <c r="P97" s="94">
        <f>VLOOKUP(N92,'POINTS SCORE'!$B$37:$AK$78,6,FALSE)</f>
        <v>36</v>
      </c>
      <c r="Q97" s="88">
        <v>5</v>
      </c>
      <c r="R97" s="85" t="s">
        <v>1213</v>
      </c>
      <c r="S97" s="85">
        <f>VLOOKUP(R92,'POINTS SCORE'!$B$8:$AK$37,6,FALSE)</f>
        <v>19</v>
      </c>
      <c r="T97" s="85">
        <f>VLOOKUP(R92,'POINTS SCORE'!$B$37:$AK$78,6,FALSE)</f>
        <v>36</v>
      </c>
      <c r="U97" s="88">
        <v>5</v>
      </c>
      <c r="W97" s="85" t="e">
        <f>VLOOKUP(V92,'POINTS SCORE'!$B$8:$AK$37,6,FALSE)</f>
        <v>#N/A</v>
      </c>
      <c r="X97" s="89" t="e">
        <f>VLOOKUP(V92,'POINTS SCORE'!$B$37:$AK$78,6,FALSE)</f>
        <v>#N/A</v>
      </c>
    </row>
    <row r="98" spans="1:24">
      <c r="A98" s="88">
        <v>6</v>
      </c>
      <c r="B98" s="85" t="s">
        <v>996</v>
      </c>
      <c r="C98" s="85">
        <v>0</v>
      </c>
      <c r="D98" s="94">
        <v>0</v>
      </c>
      <c r="E98" s="96">
        <v>6</v>
      </c>
      <c r="F98" s="85"/>
      <c r="G98" s="94">
        <f>VLOOKUP(F92,'POINTS SCORE'!$B$8:$AK$37,7,FALSE)</f>
        <v>0</v>
      </c>
      <c r="H98" s="94">
        <f>VLOOKUP(F92,'POINTS SCORE'!$B$37:$AK$78,7,FALSE)</f>
        <v>0</v>
      </c>
      <c r="I98" s="96">
        <v>6</v>
      </c>
      <c r="J98" s="85" t="s">
        <v>995</v>
      </c>
      <c r="K98" s="94">
        <f>VLOOKUP(J92,'POINTS SCORE'!$B$8:$AK$37,7,FALSE)</f>
        <v>22</v>
      </c>
      <c r="L98" s="94">
        <f>VLOOKUP(J92,'POINTS SCORE'!$B$37:$AK$78,7,FALSE)</f>
        <v>35</v>
      </c>
      <c r="M98" s="96">
        <v>6</v>
      </c>
      <c r="N98" s="85" t="s">
        <v>995</v>
      </c>
      <c r="O98" s="85">
        <f>VLOOKUP(N92,'POINTS SCORE'!$B$8:$AK$37,7,FALSE)</f>
        <v>19</v>
      </c>
      <c r="P98" s="85">
        <f>VLOOKUP(N92,'POINTS SCORE'!$B$37:$AK$78,7,FALSE)</f>
        <v>35</v>
      </c>
      <c r="Q98" s="88">
        <v>6</v>
      </c>
      <c r="R98" s="85" t="s">
        <v>1288</v>
      </c>
      <c r="S98" s="85">
        <v>0</v>
      </c>
      <c r="T98" s="85">
        <v>0</v>
      </c>
      <c r="U98" s="88">
        <v>6</v>
      </c>
      <c r="W98" s="85">
        <v>0</v>
      </c>
      <c r="X98" s="89">
        <v>0</v>
      </c>
    </row>
    <row r="99" spans="1:24">
      <c r="A99" s="88">
        <v>7</v>
      </c>
      <c r="B99" s="99" t="s">
        <v>997</v>
      </c>
      <c r="C99" s="85">
        <v>0</v>
      </c>
      <c r="D99" s="94">
        <v>0</v>
      </c>
      <c r="E99" s="96">
        <v>7</v>
      </c>
      <c r="F99" s="85"/>
      <c r="G99" s="94">
        <f>VLOOKUP(F92,'POINTS SCORE'!$B$8:$AK$37,8,FALSE)</f>
        <v>0</v>
      </c>
      <c r="H99" s="94">
        <f>VLOOKUP(F92,'POINTS SCORE'!$B$37:$AK$78,8,FALSE)</f>
        <v>0</v>
      </c>
      <c r="I99" s="96">
        <v>7</v>
      </c>
      <c r="J99" s="85"/>
      <c r="K99" s="94">
        <v>0</v>
      </c>
      <c r="L99" s="94">
        <v>0</v>
      </c>
      <c r="M99" s="96">
        <v>7</v>
      </c>
      <c r="N99" s="85" t="s">
        <v>1247</v>
      </c>
      <c r="O99" s="85">
        <f>VLOOKUP(N92,'POINTS SCORE'!$B$8:$AK$37,8,FALSE)</f>
        <v>18</v>
      </c>
      <c r="P99" s="85">
        <f>VLOOKUP(N92,'POINTS SCORE'!$B$37:$AK$78,8,FALSE)</f>
        <v>34</v>
      </c>
      <c r="Q99" s="88">
        <v>7</v>
      </c>
      <c r="R99" s="85" t="s">
        <v>1248</v>
      </c>
      <c r="S99" s="85">
        <f>VLOOKUP(R92,'POINTS SCORE'!$B$8:$AK$37,8,FALSE)</f>
        <v>16</v>
      </c>
      <c r="T99" s="85">
        <f>VLOOKUP(R92,'POINTS SCORE'!$B$37:$AK$78,8,FALSE)</f>
        <v>34</v>
      </c>
      <c r="U99" s="88">
        <v>7</v>
      </c>
      <c r="W99" s="85" t="e">
        <f>VLOOKUP(V92,'POINTS SCORE'!$B$8:$AK$37,8,FALSE)</f>
        <v>#N/A</v>
      </c>
      <c r="X99" s="89" t="e">
        <f>VLOOKUP(V92,'POINTS SCORE'!$B$37:$AK$78,8,FALSE)</f>
        <v>#N/A</v>
      </c>
    </row>
    <row r="100" spans="1:24">
      <c r="A100" s="88">
        <v>8</v>
      </c>
      <c r="B100" s="99"/>
      <c r="C100" s="85">
        <f>VLOOKUP(B92,'POINTS SCORE'!$B$8:$AK$37,9,FALSE)</f>
        <v>16</v>
      </c>
      <c r="D100" s="94">
        <f>VLOOKUP(B92,'POINTS SCORE'!$B$37:$AK$78,9,FALSE)</f>
        <v>33</v>
      </c>
      <c r="E100" s="96">
        <v>8</v>
      </c>
      <c r="F100" s="85"/>
      <c r="G100" s="94">
        <f>VLOOKUP(F92,'POINTS SCORE'!$B$8:$AK$37,9,FALSE)</f>
        <v>0</v>
      </c>
      <c r="H100" s="94">
        <f>VLOOKUP(F92,'POINTS SCORE'!$B$37:$AK$78,9,FALSE)</f>
        <v>0</v>
      </c>
      <c r="I100" s="96">
        <v>8</v>
      </c>
      <c r="J100" s="85"/>
      <c r="K100" s="94">
        <v>0</v>
      </c>
      <c r="L100" s="94">
        <v>0</v>
      </c>
      <c r="M100" s="96">
        <v>8</v>
      </c>
      <c r="N100" s="85" t="s">
        <v>1248</v>
      </c>
      <c r="O100" s="85">
        <f>VLOOKUP(N92,'POINTS SCORE'!$B$8:$AK$37,9,FALSE)</f>
        <v>17</v>
      </c>
      <c r="P100" s="85">
        <f>VLOOKUP(N92,'POINTS SCORE'!$B$37:$AK$78,9,FALSE)</f>
        <v>33</v>
      </c>
      <c r="Q100" s="88">
        <v>8</v>
      </c>
      <c r="S100" s="85">
        <f>VLOOKUP(R92,'POINTS SCORE'!$B$8:$AK$37,9,FALSE)</f>
        <v>16</v>
      </c>
      <c r="T100" s="85">
        <f>VLOOKUP(R92,'POINTS SCORE'!$B$37:$AK$78,9,FALSE)</f>
        <v>33</v>
      </c>
      <c r="U100" s="88">
        <v>8</v>
      </c>
      <c r="W100" s="85" t="e">
        <f>VLOOKUP(V92,'POINTS SCORE'!$B$8:$AK$37,9,FALSE)</f>
        <v>#N/A</v>
      </c>
      <c r="X100" s="89" t="e">
        <f>VLOOKUP(V92,'POINTS SCORE'!$B$37:$AK$78,9,FALSE)</f>
        <v>#N/A</v>
      </c>
    </row>
    <row r="101" spans="1:24">
      <c r="A101" s="88">
        <v>9</v>
      </c>
      <c r="B101" s="99"/>
      <c r="C101" s="85">
        <f>VLOOKUP(B92,'POINTS SCORE'!$B$8:$AK$37,10,FALSE)</f>
        <v>0</v>
      </c>
      <c r="D101" s="94">
        <f>VLOOKUP(B92,'POINTS SCORE'!$B$37:$AK$78,10,FALSE)</f>
        <v>0</v>
      </c>
      <c r="E101" s="96">
        <v>9</v>
      </c>
      <c r="F101" s="85"/>
      <c r="G101" s="94">
        <f>VLOOKUP(F92,'POINTS SCORE'!$B$8:$AK$37,10,FALSE)</f>
        <v>0</v>
      </c>
      <c r="H101" s="94">
        <f>VLOOKUP(F92,'POINTS SCORE'!$B$37:$AK$78,10,FALSE)</f>
        <v>0</v>
      </c>
      <c r="I101" s="96">
        <v>9</v>
      </c>
      <c r="J101" s="85"/>
      <c r="K101" s="94">
        <f>VLOOKUP(J92,'POINTS SCORE'!$B$8:$AK$37,10,FALSE)</f>
        <v>19</v>
      </c>
      <c r="L101" s="94">
        <f>VLOOKUP(J92,'POINTS SCORE'!$B$37:$AK$78,10,FALSE)</f>
        <v>32</v>
      </c>
      <c r="M101" s="96">
        <v>9</v>
      </c>
      <c r="N101" s="85"/>
      <c r="O101" s="85">
        <f>VLOOKUP(N92,'POINTS SCORE'!$B$8:$AK$37,10,FALSE)</f>
        <v>16</v>
      </c>
      <c r="P101" s="85">
        <f>VLOOKUP(N92,'POINTS SCORE'!$B$37:$AK$78,10,FALSE)</f>
        <v>32</v>
      </c>
      <c r="Q101" s="88">
        <v>9</v>
      </c>
      <c r="S101" s="85">
        <f>VLOOKUP(R92,'POINTS SCORE'!$B$8:$AK$37,10,FALSE)</f>
        <v>0</v>
      </c>
      <c r="T101" s="85">
        <f>VLOOKUP(R92,'POINTS SCORE'!$B$37:$AK$78,10,FALSE)</f>
        <v>0</v>
      </c>
      <c r="U101" s="88">
        <v>9</v>
      </c>
      <c r="W101" s="85" t="e">
        <f>VLOOKUP(V92,'POINTS SCORE'!$B$8:$AK$37,10,FALSE)</f>
        <v>#N/A</v>
      </c>
      <c r="X101" s="89" t="e">
        <f>VLOOKUP(V92,'POINTS SCORE'!$B$37:$AK$78,10,FALSE)</f>
        <v>#N/A</v>
      </c>
    </row>
    <row r="102" spans="1:24">
      <c r="A102" s="88">
        <v>10</v>
      </c>
      <c r="B102" s="99"/>
      <c r="C102" s="85">
        <f>VLOOKUP(B92,'POINTS SCORE'!$B$8:$AK$37,11,FALSE)</f>
        <v>0</v>
      </c>
      <c r="D102" s="94">
        <f>VLOOKUP(B92,'POINTS SCORE'!$B$37:$AK$78,11,FALSE)</f>
        <v>0</v>
      </c>
      <c r="E102" s="96">
        <v>10</v>
      </c>
      <c r="F102" s="85"/>
      <c r="G102" s="94">
        <f>VLOOKUP(F92,'POINTS SCORE'!$B$8:$AK$37,11,FALSE)</f>
        <v>0</v>
      </c>
      <c r="H102" s="94">
        <f>VLOOKUP(F92,'POINTS SCORE'!$B$37:$AK$78,11,FALSE)</f>
        <v>0</v>
      </c>
      <c r="I102" s="96">
        <v>10</v>
      </c>
      <c r="J102" s="85"/>
      <c r="K102" s="94">
        <f>VLOOKUP(J92,'POINTS SCORE'!$B$8:$AK$37,11,FALSE)</f>
        <v>18</v>
      </c>
      <c r="L102" s="94">
        <f>VLOOKUP(J92,'POINTS SCORE'!$B$37:$AK$78,11,FALSE)</f>
        <v>31</v>
      </c>
      <c r="M102" s="96">
        <v>10</v>
      </c>
      <c r="N102" s="85"/>
      <c r="O102" s="85">
        <f>VLOOKUP(N92,'POINTS SCORE'!$B$8:$AK$37,11,FALSE)</f>
        <v>16</v>
      </c>
      <c r="P102" s="85">
        <f>VLOOKUP(N92,'POINTS SCORE'!$B$37:$AK$78,11,FALSE)</f>
        <v>31</v>
      </c>
      <c r="Q102" s="88">
        <v>10</v>
      </c>
      <c r="S102" s="85">
        <f>VLOOKUP(R92,'POINTS SCORE'!$B$8:$AK$37,11,FALSE)</f>
        <v>0</v>
      </c>
      <c r="T102" s="85">
        <f>VLOOKUP(R92,'POINTS SCORE'!$B$37:$AK$78,11,FALSE)</f>
        <v>0</v>
      </c>
      <c r="U102" s="88">
        <v>10</v>
      </c>
      <c r="W102" s="85" t="e">
        <f>VLOOKUP(V92,'POINTS SCORE'!$B$8:$AK$37,11,FALSE)</f>
        <v>#N/A</v>
      </c>
      <c r="X102" s="89"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c r="K103" s="94">
        <f>VLOOKUP(J92,'POINTS SCORE'!$B$8:$AK$37,12,FALSE)</f>
        <v>17</v>
      </c>
      <c r="L103" s="94">
        <f>VLOOKUP(J92,'POINTS SCORE'!$B$37:$AK$78,12,FALSE)</f>
        <v>30</v>
      </c>
      <c r="M103" s="96">
        <v>11</v>
      </c>
      <c r="N103" s="85"/>
      <c r="O103" s="85">
        <f>VLOOKUP(N92,'POINTS SCORE'!$B$8:$AK$37,12,FALSE)</f>
        <v>0</v>
      </c>
      <c r="P103" s="85">
        <f>VLOOKUP(N92,'POINTS SCORE'!$B$37:$AK$78,12,FALSE)</f>
        <v>0</v>
      </c>
      <c r="Q103" s="88">
        <v>11</v>
      </c>
      <c r="S103" s="85">
        <f>VLOOKUP(R92,'POINTS SCORE'!$B$8:$AK$37,12,FALSE)</f>
        <v>0</v>
      </c>
      <c r="T103" s="85">
        <f>VLOOKUP(R92,'POINTS SCORE'!$B$37:$AK$78,12,FALSE)</f>
        <v>0</v>
      </c>
      <c r="U103" s="88">
        <v>11</v>
      </c>
      <c r="W103" s="85" t="e">
        <f>VLOOKUP(V92,'POINTS SCORE'!$B$8:$AK$37,12,FALSE)</f>
        <v>#N/A</v>
      </c>
      <c r="X103" s="89" t="e">
        <f>VLOOKUP(V92,'POINTS SCORE'!$B$37:$AK$78,12,FALSE)</f>
        <v>#N/A</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c r="K104" s="94">
        <f>VLOOKUP(J92,'POINTS SCORE'!$B$8:$AK$37,13,FALSE)</f>
        <v>16</v>
      </c>
      <c r="L104" s="94">
        <f>VLOOKUP(J92,'POINTS SCORE'!$B$37:$AK$78,13,FALSE)</f>
        <v>29</v>
      </c>
      <c r="M104" s="96">
        <v>12</v>
      </c>
      <c r="N104" s="85"/>
      <c r="O104" s="85">
        <f>VLOOKUP(N92,'POINTS SCORE'!$B$8:$AK$37,13,FALSE)</f>
        <v>0</v>
      </c>
      <c r="P104" s="85">
        <f>VLOOKUP(N92,'POINTS SCORE'!$B$37:$AK$78,13,FALSE)</f>
        <v>0</v>
      </c>
      <c r="Q104" s="88">
        <v>12</v>
      </c>
      <c r="S104" s="85">
        <f>VLOOKUP(R92,'POINTS SCORE'!$B$8:$AK$37,13,FALSE)</f>
        <v>0</v>
      </c>
      <c r="T104" s="85">
        <f>VLOOKUP(R92,'POINTS SCORE'!$B$37:$AK$78,13,FALSE)</f>
        <v>0</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c r="K105" s="94">
        <f>VLOOKUP(J92,'POINTS SCORE'!$B$8:$AK$37,14,FALSE)</f>
        <v>16</v>
      </c>
      <c r="L105" s="94">
        <f>VLOOKUP(J92,'POINTS SCORE'!$B$37:$AK$78,14,FALSE)</f>
        <v>28</v>
      </c>
      <c r="M105" s="96">
        <v>13</v>
      </c>
      <c r="N105" s="85"/>
      <c r="O105" s="85">
        <f>VLOOKUP(N92,'POINTS SCORE'!$B$8:$AK$37,14,FALSE)</f>
        <v>0</v>
      </c>
      <c r="P105" s="85">
        <f>VLOOKUP(N92,'POINTS SCORE'!$B$37:$AK$78,14,FALSE)</f>
        <v>0</v>
      </c>
      <c r="Q105" s="88">
        <v>13</v>
      </c>
      <c r="S105" s="85">
        <f>VLOOKUP(R92,'POINTS SCORE'!$B$8:$AK$37,14,FALSE)</f>
        <v>0</v>
      </c>
      <c r="T105" s="85">
        <f>VLOOKUP(R92,'POINTS SCORE'!$B$37:$AK$78,14,FALSE)</f>
        <v>0</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f>VLOOKUP(N92,'POINTS SCORE'!$B$8:$AK$37,15,FALSE)</f>
        <v>0</v>
      </c>
      <c r="P106" s="85">
        <f>VLOOKUP(N92,'POINTS SCORE'!$B$37:$AK$78,15,FALSE)</f>
        <v>0</v>
      </c>
      <c r="Q106" s="88">
        <v>14</v>
      </c>
      <c r="S106" s="85">
        <f>VLOOKUP(R92,'POINTS SCORE'!$B$8:$AK$37,15,FALSE)</f>
        <v>0</v>
      </c>
      <c r="T106" s="85">
        <f>VLOOKUP(R92,'POINTS SCORE'!$B$37:$AK$78,15,FALSE)</f>
        <v>0</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0</v>
      </c>
      <c r="P107" s="85">
        <f>VLOOKUP(N92,'POINTS SCORE'!$B$37:$AK$78,16,FALSE)</f>
        <v>0</v>
      </c>
      <c r="Q107" s="88">
        <v>15</v>
      </c>
      <c r="S107" s="85">
        <f>VLOOKUP(R92,'POINTS SCORE'!$B$8:$AK$37,16,FALSE)</f>
        <v>0</v>
      </c>
      <c r="T107" s="85">
        <f>VLOOKUP(R92,'POINTS SCORE'!$B$37:$AK$78,16,FALSE)</f>
        <v>0</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0</v>
      </c>
      <c r="P108" s="85">
        <f>VLOOKUP(N92,'POINTS SCORE'!$B$37:$AK$78,17,FALSE)</f>
        <v>0</v>
      </c>
      <c r="Q108" s="88">
        <v>16</v>
      </c>
      <c r="S108" s="85">
        <f>VLOOKUP(R92,'POINTS SCORE'!$B$8:$AK$37,17,FALSE)</f>
        <v>0</v>
      </c>
      <c r="T108" s="85">
        <f>VLOOKUP(R92,'POINTS SCORE'!$B$37:$AK$78,17,FALSE)</f>
        <v>0</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S109" s="85">
        <f>VLOOKUP(R92,'POINTS SCORE'!$B$8:$AK$37,18,FALSE)</f>
        <v>0</v>
      </c>
      <c r="T109" s="85">
        <f>VLOOKUP(R92,'POINTS SCORE'!$B$37:$AK$78,18,FALSE)</f>
        <v>0</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S110" s="85">
        <f>VLOOKUP(R92,'POINTS SCORE'!$B$8:$AK$37,19,FALSE)</f>
        <v>0</v>
      </c>
      <c r="T110" s="85">
        <f>VLOOKUP(R92,'POINTS SCORE'!$B$37:$AK$78,19,FALSE)</f>
        <v>0</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S111" s="85">
        <f>VLOOKUP(R92,'POINTS SCORE'!$B$8:$AK$37,20,FALSE)</f>
        <v>0</v>
      </c>
      <c r="T111" s="85">
        <f>VLOOKUP(R92,'POINTS SCORE'!$B$37:$AK$78,20,FALSE)</f>
        <v>0</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f>VLOOKUP(R92,'POINTS SCORE'!$B$8:$AK$37,21,FALSE)</f>
        <v>0</v>
      </c>
      <c r="T112" s="85">
        <f>VLOOKUP(R92,'POINTS SCORE'!$B$37:$AK$78,21,FALSE)</f>
        <v>0</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S113" s="85">
        <f>VLOOKUP(R92,'POINTS SCORE'!$B$8:$AK$37,22,FALSE)</f>
        <v>0</v>
      </c>
      <c r="T113" s="85">
        <f>VLOOKUP(R92,'POINTS SCORE'!$B$37:$AK$78,22,FALSE)</f>
        <v>0</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f>VLOOKUP(R92,'POINTS SCORE'!$B$8:$AK$37,23,FALSE)</f>
        <v>0</v>
      </c>
      <c r="T114" s="85">
        <f>VLOOKUP(R92,'POINTS SCORE'!$B$37:$AK$78,23,FALSE)</f>
        <v>0</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f>VLOOKUP(R92,'POINTS SCORE'!$B$8:$AK$37,24,FALSE)</f>
        <v>0</v>
      </c>
      <c r="T115" s="85">
        <f>VLOOKUP(R92,'POINTS SCORE'!$B$37:$AK$78,24,FALSE)</f>
        <v>0</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f>VLOOKUP(R92,'POINTS SCORE'!$B$8:$AK$37,25,FALSE)</f>
        <v>0</v>
      </c>
      <c r="T116" s="85">
        <f>VLOOKUP(R92,'POINTS SCORE'!$B$37:$AK$78,25,FALSE)</f>
        <v>0</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f>VLOOKUP(R92,'POINTS SCORE'!$B$8:$AK$37,26,FALSE)</f>
        <v>0</v>
      </c>
      <c r="T117" s="85">
        <f>VLOOKUP(R92,'POINTS SCORE'!$B$37:$AK$78,26,FALSE)</f>
        <v>0</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f>VLOOKUP(R92,'POINTS SCORE'!$B$8:$AK$37,27,FALSE)</f>
        <v>0</v>
      </c>
      <c r="T118" s="85">
        <f>VLOOKUP(R92,'POINTS SCORE'!$B$37:$AK$78,27,FALSE)</f>
        <v>0</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f>VLOOKUP(R92,'POINTS SCORE'!$B$8:$AK$37,28,FALSE)</f>
        <v>0</v>
      </c>
      <c r="T119" s="85">
        <f>VLOOKUP(R92,'POINTS SCORE'!$B$37:$AK$78,28,FALSE)</f>
        <v>0</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f>VLOOKUP(R92,'POINTS SCORE'!$B$8:$AK$37,29,FALSE)</f>
        <v>0</v>
      </c>
      <c r="T120" s="85">
        <f>VLOOKUP(R92,'POINTS SCORE'!$B$37:$AK$78,29,FALSE)</f>
        <v>0</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f>VLOOKUP(R92,'POINTS SCORE'!$B$8:$AK$37,30,FALSE)</f>
        <v>0</v>
      </c>
      <c r="T121" s="85">
        <f>VLOOKUP(R92,'POINTS SCORE'!$B$37:$AK$78,30,FALSE)</f>
        <v>0</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f>VLOOKUP(R92,'POINTS SCORE'!$B$8:$AK$37,31,FALSE)</f>
        <v>0</v>
      </c>
      <c r="T122" s="85">
        <f>VLOOKUP(R92,'POINTS SCORE'!$B$37:$AK$78,31,FALSE)</f>
        <v>0</v>
      </c>
      <c r="U122" s="88">
        <v>30</v>
      </c>
      <c r="W122" s="85" t="e">
        <f>VLOOKUP(V92,'POINTS SCORE'!$B$8:$AK$37,31,FALSE)</f>
        <v>#N/A</v>
      </c>
      <c r="X122" s="89" t="e">
        <f>VLOOKUP(V92,'POINTS SCORE'!$B$37:$AK$78,31,FALSE)</f>
        <v>#N/A</v>
      </c>
    </row>
    <row r="123" spans="1:24">
      <c r="A123" s="88" t="s">
        <v>62</v>
      </c>
      <c r="B123" s="99" t="s">
        <v>998</v>
      </c>
      <c r="C123" s="85">
        <f>VLOOKUP(B92,'POINTS SCORE'!$B$8:$AK$37,34,FALSE)</f>
        <v>14</v>
      </c>
      <c r="D123" s="85">
        <f>VLOOKUP(B92,'POINTS SCORE'!$B$37:$AK$78,34,FALSE)</f>
        <v>14</v>
      </c>
      <c r="E123" s="96" t="s">
        <v>62</v>
      </c>
      <c r="F123" s="85" t="s">
        <v>998</v>
      </c>
      <c r="G123" s="85">
        <f>VLOOKUP(F92,'POINTS SCORE'!$B$8:$AK$37,34,FALSE)</f>
        <v>14</v>
      </c>
      <c r="H123" s="85">
        <f>VLOOKUP(F92,'POINTS SCORE'!$B$37:$AK$78,34,FALSE)</f>
        <v>14</v>
      </c>
      <c r="I123" s="96" t="s">
        <v>62</v>
      </c>
      <c r="J123" s="85" t="s">
        <v>993</v>
      </c>
      <c r="K123" s="85">
        <f>VLOOKUP(J92,'POINTS SCORE'!$B$8:$AK$37,34,FALSE)</f>
        <v>14</v>
      </c>
      <c r="L123" s="85">
        <f>VLOOKUP(J92,'POINTS SCORE'!$B$37:$AK$78,34,FALSE)</f>
        <v>14</v>
      </c>
      <c r="M123" s="96" t="s">
        <v>62</v>
      </c>
      <c r="N123" s="85" t="s">
        <v>1249</v>
      </c>
      <c r="O123" s="85">
        <f>VLOOKUP(N92,'POINTS SCORE'!$B$8:$AK$37,34,FALSE)</f>
        <v>14</v>
      </c>
      <c r="P123" s="94">
        <f>VLOOKUP(N92,'POINTS SCORE'!$B$37:$AK$78,34,FALSE)</f>
        <v>14</v>
      </c>
      <c r="Q123" s="88" t="s">
        <v>62</v>
      </c>
      <c r="R123" s="85" t="s">
        <v>993</v>
      </c>
      <c r="S123" s="85">
        <f>VLOOKUP(R92,'POINTS SCORE'!$B$8:$AK$37,34,FALSE)</f>
        <v>14</v>
      </c>
      <c r="T123" s="94">
        <f>VLOOKUP(R92,'POINTS SCORE'!$B$37:$AK$78,34,FALSE)</f>
        <v>14</v>
      </c>
      <c r="U123" s="88" t="s">
        <v>62</v>
      </c>
      <c r="W123" s="85"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1215</v>
      </c>
      <c r="K124" s="85">
        <v>0</v>
      </c>
      <c r="L124" s="85">
        <v>0</v>
      </c>
      <c r="M124" s="96" t="s">
        <v>62</v>
      </c>
      <c r="N124" s="85" t="s">
        <v>1214</v>
      </c>
      <c r="O124" s="85">
        <f>VLOOKUP(N92,'POINTS SCORE'!$B$8:$AK$37,34,FALSE)</f>
        <v>14</v>
      </c>
      <c r="P124" s="94">
        <f>VLOOKUP(N92,'POINTS SCORE'!$B$37:$AK$78,34,FALSE)</f>
        <v>14</v>
      </c>
      <c r="Q124" s="88" t="s">
        <v>62</v>
      </c>
      <c r="S124" s="85">
        <v>0</v>
      </c>
      <c r="T124" s="94">
        <v>0</v>
      </c>
      <c r="U124" s="88" t="s">
        <v>62</v>
      </c>
      <c r="W124" s="85"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994</v>
      </c>
      <c r="K125" s="85">
        <f>VLOOKUP(J92,'POINTS SCORE'!$B$8:$AK$37,34,FALSE)</f>
        <v>14</v>
      </c>
      <c r="L125" s="85">
        <f>VLOOKUP(J92,'POINTS SCORE'!$B$37:$AK$78,34,FALSE)</f>
        <v>14</v>
      </c>
      <c r="M125" s="96" t="s">
        <v>62</v>
      </c>
      <c r="N125" s="85"/>
      <c r="O125" s="85">
        <f>VLOOKUP(N92,'POINTS SCORE'!$B$8:$AK$37,34,FALSE)</f>
        <v>14</v>
      </c>
      <c r="P125" s="94">
        <f>VLOOKUP(N92,'POINTS SCORE'!$B$37:$AK$78,34,FALSE)</f>
        <v>14</v>
      </c>
      <c r="Q125" s="88" t="s">
        <v>62</v>
      </c>
      <c r="S125" s="85">
        <f>VLOOKUP(R92,'POINTS SCORE'!$B$8:$AK$37,34,FALSE)</f>
        <v>14</v>
      </c>
      <c r="T125" s="94">
        <f>VLOOKUP(R92,'POINTS SCORE'!$B$37:$AK$78,34,FALSE)</f>
        <v>14</v>
      </c>
      <c r="U125" s="88" t="s">
        <v>62</v>
      </c>
      <c r="W125" s="85"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t="s">
        <v>1097</v>
      </c>
      <c r="K126" s="85">
        <f>VLOOKUP(J92,'POINTS SCORE'!$B$8:$AK$37,34,FALSE)</f>
        <v>14</v>
      </c>
      <c r="L126" s="85">
        <f>VLOOKUP(J92,'POINTS SCORE'!$B$37:$AK$78,34,FALSE)</f>
        <v>14</v>
      </c>
      <c r="M126" s="96" t="s">
        <v>62</v>
      </c>
      <c r="N126" s="85"/>
      <c r="O126" s="85">
        <v>0</v>
      </c>
      <c r="P126" s="94">
        <v>0</v>
      </c>
      <c r="Q126" s="88" t="s">
        <v>62</v>
      </c>
      <c r="S126" s="85">
        <f>VLOOKUP(R92,'POINTS SCORE'!$B$8:$AK$37,34,FALSE)</f>
        <v>14</v>
      </c>
      <c r="T126" s="94">
        <f>VLOOKUP(R92,'POINTS SCORE'!$B$37:$AK$78,34,FALSE)</f>
        <v>14</v>
      </c>
      <c r="U126" s="88" t="s">
        <v>62</v>
      </c>
      <c r="W126" s="85"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t="s">
        <v>1209</v>
      </c>
      <c r="K127" s="85">
        <v>0</v>
      </c>
      <c r="L127" s="85">
        <v>0</v>
      </c>
      <c r="M127" s="96" t="s">
        <v>62</v>
      </c>
      <c r="N127" s="85"/>
      <c r="O127" s="85">
        <f>VLOOKUP(N92,'POINTS SCORE'!$B$8:$AK$37,34,FALSE)</f>
        <v>14</v>
      </c>
      <c r="P127" s="94">
        <f>VLOOKUP(N92,'POINTS SCORE'!$B$37:$AK$78,34,FALSE)</f>
        <v>14</v>
      </c>
      <c r="Q127" s="88" t="s">
        <v>62</v>
      </c>
      <c r="S127" s="85">
        <f>VLOOKUP(R92,'POINTS SCORE'!$B$8:$AK$37,34,FALSE)</f>
        <v>14</v>
      </c>
      <c r="T127" s="94">
        <f>VLOOKUP(R92,'POINTS SCORE'!$B$37:$AK$78,34,FALSE)</f>
        <v>14</v>
      </c>
      <c r="U127" s="88" t="s">
        <v>62</v>
      </c>
      <c r="W127" s="85"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t="s">
        <v>1094</v>
      </c>
      <c r="K128" s="85">
        <f>VLOOKUP(J92,'POINTS SCORE'!$B$8:$AK$37,34,FALSE)</f>
        <v>14</v>
      </c>
      <c r="L128" s="85">
        <f>VLOOKUP(J92,'POINTS SCORE'!$B$37:$AK$78,34,FALSE)</f>
        <v>14</v>
      </c>
      <c r="M128" s="96" t="s">
        <v>62</v>
      </c>
      <c r="N128" s="85"/>
      <c r="O128" s="85">
        <f>VLOOKUP(N92,'POINTS SCORE'!$B$8:$AK$37,34,FALSE)</f>
        <v>14</v>
      </c>
      <c r="P128" s="94">
        <f>VLOOKUP(N92,'POINTS SCORE'!$B$37:$AK$78,34,FALSE)</f>
        <v>14</v>
      </c>
      <c r="Q128" s="88" t="s">
        <v>62</v>
      </c>
      <c r="S128" s="85">
        <f>VLOOKUP(R92,'POINTS SCORE'!$B$8:$AK$37,34,FALSE)</f>
        <v>14</v>
      </c>
      <c r="T128" s="94">
        <f>VLOOKUP(R92,'POINTS SCORE'!$B$37:$AK$78,34,FALSE)</f>
        <v>14</v>
      </c>
      <c r="U128" s="88" t="s">
        <v>62</v>
      </c>
      <c r="W128" s="85"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62</v>
      </c>
      <c r="J129" s="85" t="s">
        <v>1098</v>
      </c>
      <c r="K129" s="85">
        <v>0</v>
      </c>
      <c r="L129" s="85">
        <v>0</v>
      </c>
      <c r="M129" s="96" t="s">
        <v>63</v>
      </c>
      <c r="N129" s="85"/>
      <c r="O129" s="85">
        <f>VLOOKUP(N92,'POINTS SCORE'!$B$8:$AK$37,34,FALSE)</f>
        <v>14</v>
      </c>
      <c r="P129" s="94">
        <f>VLOOKUP(N92,'POINTS SCORE'!$B$37:$AK$78,34,FALSE)</f>
        <v>14</v>
      </c>
      <c r="Q129" s="88" t="s">
        <v>63</v>
      </c>
      <c r="S129" s="85">
        <f>VLOOKUP(R92,'POINTS SCORE'!$B$8:$AK$37,34,FALSE)</f>
        <v>14</v>
      </c>
      <c r="T129" s="94">
        <f>VLOOKUP(R92,'POINTS SCORE'!$B$37:$AK$78,34,FALSE)</f>
        <v>14</v>
      </c>
      <c r="U129" s="88" t="s">
        <v>63</v>
      </c>
      <c r="W129" s="85"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63</v>
      </c>
      <c r="N130" s="85"/>
      <c r="O130" s="85">
        <f>VLOOKUP(N92,'POINTS SCORE'!$B$8:$AK$37,34,FALSE)</f>
        <v>14</v>
      </c>
      <c r="P130" s="94">
        <f>VLOOKUP(N92,'POINTS SCORE'!$B$37:$AK$78,34,FALSE)</f>
        <v>14</v>
      </c>
      <c r="Q130" s="88" t="s">
        <v>63</v>
      </c>
      <c r="S130" s="85">
        <f>VLOOKUP(R92,'POINTS SCORE'!$B$8:$AK$37,34,FALSE)</f>
        <v>14</v>
      </c>
      <c r="T130" s="94">
        <f>VLOOKUP(R92,'POINTS SCORE'!$B$37:$AK$78,34,FALSE)</f>
        <v>14</v>
      </c>
      <c r="U130" s="88" t="s">
        <v>63</v>
      </c>
      <c r="W130" s="85"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f>VLOOKUP(N92,'POINTS SCORE'!$B$8:$AK$37,34,FALSE)</f>
        <v>14</v>
      </c>
      <c r="P131" s="94">
        <f>VLOOKUP(N92,'POINTS SCORE'!$B$37:$AK$78,34,FALSE)</f>
        <v>14</v>
      </c>
      <c r="Q131" s="88" t="s">
        <v>63</v>
      </c>
      <c r="S131" s="85">
        <f>VLOOKUP(R92,'POINTS SCORE'!$B$8:$AK$37,34,FALSE)</f>
        <v>14</v>
      </c>
      <c r="T131" s="94">
        <f>VLOOKUP(R92,'POINTS SCORE'!$B$37:$AK$78,34,FALSE)</f>
        <v>14</v>
      </c>
      <c r="U131" s="88" t="s">
        <v>63</v>
      </c>
      <c r="W131" s="85"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85">
        <f>VLOOKUP(J92,'POINTS SCORE'!$B$37:$AK$78,36,FALSE)</f>
        <v>0</v>
      </c>
      <c r="M132" s="96" t="s">
        <v>64</v>
      </c>
      <c r="N132" s="85"/>
      <c r="O132" s="85">
        <f>VLOOKUP(N92,'POINTS SCORE'!$B$8:$AK$37,36,FALSE)</f>
        <v>0</v>
      </c>
      <c r="P132" s="94">
        <f>VLOOKUP(N92,'POINTS SCORE'!$B$37:$AK$78,36,FALSE)</f>
        <v>0</v>
      </c>
      <c r="Q132" s="88" t="s">
        <v>64</v>
      </c>
      <c r="S132" s="85">
        <f>VLOOKUP(R92,'POINTS SCORE'!$B$8:$AK$37,36,FALSE)</f>
        <v>0</v>
      </c>
      <c r="T132" s="94">
        <f>VLOOKUP(R92,'POINTS SCORE'!$B$37:$AK$78,36,FALSE)</f>
        <v>0</v>
      </c>
      <c r="U132" s="88" t="s">
        <v>64</v>
      </c>
      <c r="W132" s="85"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f>VLOOKUP(N92,'POINTS SCORE'!$B$8:$AK$37,36,FALSE)</f>
        <v>0</v>
      </c>
      <c r="P133" s="94">
        <f>VLOOKUP(N92,'POINTS SCORE'!$B$37:$AK$78,36,FALSE)</f>
        <v>0</v>
      </c>
      <c r="Q133" s="88" t="s">
        <v>64</v>
      </c>
      <c r="S133" s="85">
        <f>VLOOKUP(R92,'POINTS SCORE'!$B$8:$AK$37,36,FALSE)</f>
        <v>0</v>
      </c>
      <c r="T133" s="94">
        <f>VLOOKUP(R92,'POINTS SCORE'!$B$37:$AK$78,36,FALSE)</f>
        <v>0</v>
      </c>
      <c r="U133" s="88" t="s">
        <v>64</v>
      </c>
      <c r="W133" s="85"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f>VLOOKUP(N92,'POINTS SCORE'!$B$8:$AK$37,36,FALSE)</f>
        <v>0</v>
      </c>
      <c r="P134" s="94">
        <f>VLOOKUP(N92,'POINTS SCORE'!$B$37:$AK$78,36,FALSE)</f>
        <v>0</v>
      </c>
      <c r="Q134" s="88" t="s">
        <v>64</v>
      </c>
      <c r="S134" s="85">
        <f>VLOOKUP(R92,'POINTS SCORE'!$B$8:$AK$37,36,FALSE)</f>
        <v>0</v>
      </c>
      <c r="T134" s="94">
        <f>VLOOKUP(R92,'POINTS SCORE'!$B$37:$AK$78,36,FALSE)</f>
        <v>0</v>
      </c>
      <c r="U134" s="88" t="s">
        <v>64</v>
      </c>
      <c r="W134" s="85"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1100-000000000000}">
    <sortState xmlns:xlrd2="http://schemas.microsoft.com/office/spreadsheetml/2017/richdata2" ref="A6:J20">
      <sortCondition descending="1" ref="D5:D84"/>
    </sortState>
  </autoFilter>
  <sortState xmlns:xlrd2="http://schemas.microsoft.com/office/spreadsheetml/2017/richdata2" ref="A6:AN12">
    <sortCondition descending="1" ref="D6:D12"/>
    <sortCondition descending="1" ref="C6:C12"/>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4.140625" style="85" customWidth="1"/>
    <col min="3" max="3" width="19.42578125" style="85" bestFit="1" customWidth="1"/>
    <col min="4" max="4" width="24.85546875" style="94" bestFit="1" customWidth="1"/>
    <col min="5" max="5" width="14.5703125" style="94" customWidth="1"/>
    <col min="6" max="6" width="18.42578125" style="94" bestFit="1" customWidth="1"/>
    <col min="7" max="7" width="14.5703125" style="94" customWidth="1"/>
    <col min="8" max="8" width="18.85546875" style="94" bestFit="1" customWidth="1"/>
    <col min="9" max="9" width="14.5703125" style="94" customWidth="1"/>
    <col min="10" max="10" width="18.5703125" style="94" bestFit="1" customWidth="1"/>
    <col min="11" max="11" width="14.5703125" style="94" customWidth="1"/>
    <col min="12" max="12" width="20.85546875" style="94" customWidth="1"/>
    <col min="13" max="13" width="18.85546875" style="94" customWidth="1"/>
    <col min="14" max="14" width="18.5703125" style="94" bestFit="1" customWidth="1"/>
    <col min="15" max="15" width="16" style="85" bestFit="1" customWidth="1"/>
    <col min="16" max="16" width="18.85546875" style="85" bestFit="1" customWidth="1"/>
    <col min="17" max="17" width="12.5703125" style="85" customWidth="1"/>
    <col min="18" max="18" width="18.85546875" style="85" bestFit="1" customWidth="1"/>
    <col min="19" max="19" width="12.5703125" style="85" customWidth="1"/>
    <col min="20" max="20" width="18.85546875" style="85" bestFit="1" customWidth="1"/>
    <col min="21" max="21" width="12.5703125" style="85" customWidth="1"/>
    <col min="22" max="22" width="16.14062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7" t="s">
        <v>212</v>
      </c>
      <c r="C2" s="207"/>
      <c r="D2" s="97"/>
      <c r="E2" s="215"/>
      <c r="F2" s="215"/>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185</v>
      </c>
      <c r="K5" s="94"/>
    </row>
    <row r="6" spans="1:14" ht="15" customHeight="1">
      <c r="A6" s="54" t="s">
        <v>1056</v>
      </c>
      <c r="B6" s="82" t="s">
        <v>911</v>
      </c>
      <c r="C6" s="140">
        <f t="shared" ref="C6:C25" si="0">SUM(E6:K6)</f>
        <v>97</v>
      </c>
      <c r="D6" s="140">
        <f t="shared" ref="D6:D25" si="1">SUM(E6:J6)-MIN(E6:I6)</f>
        <v>97</v>
      </c>
      <c r="E6" s="104">
        <f t="shared" ref="E6:E25" si="2">IFERROR(VLOOKUP(B6,$B$93:$C$134,2,FALSE),0)</f>
        <v>21</v>
      </c>
      <c r="F6" s="104">
        <f t="shared" ref="F6:F25" si="3">IFERROR(VLOOKUP(B6,$F$93:$G$134,2,FALSE),0)</f>
        <v>36</v>
      </c>
      <c r="G6" s="104">
        <f t="shared" ref="G6:G25" si="4">IFERROR(VLOOKUP(B6,$J$93:$K$134,2,FALSE),0)</f>
        <v>40</v>
      </c>
      <c r="H6" s="104">
        <f t="shared" ref="H6:H25" si="5">IFERROR(VLOOKUP(B6,$N$93:$O$134,2,FALSE),0)</f>
        <v>0</v>
      </c>
      <c r="I6" s="104">
        <f t="shared" ref="I6:I25" si="6">IFERROR(VLOOKUP(B6,$R$93:$S$134,2,FALSE),0)</f>
        <v>0</v>
      </c>
      <c r="J6" s="180">
        <f t="shared" ref="J6:J25" si="7">IFERROR(VLOOKUP(B6,$V$93:$W$134,2,FALSE),0)</f>
        <v>0</v>
      </c>
      <c r="L6" s="85"/>
      <c r="M6" s="85"/>
      <c r="N6" s="85"/>
    </row>
    <row r="7" spans="1:14" ht="15" customHeight="1">
      <c r="A7" s="54" t="s">
        <v>1056</v>
      </c>
      <c r="B7" s="82" t="s">
        <v>915</v>
      </c>
      <c r="C7" s="140">
        <f t="shared" si="0"/>
        <v>69</v>
      </c>
      <c r="D7" s="140">
        <f t="shared" si="1"/>
        <v>69</v>
      </c>
      <c r="E7" s="104">
        <f t="shared" si="2"/>
        <v>16</v>
      </c>
      <c r="F7" s="104">
        <f t="shared" si="3"/>
        <v>20</v>
      </c>
      <c r="G7" s="104">
        <f t="shared" si="4"/>
        <v>0</v>
      </c>
      <c r="H7" s="104">
        <f t="shared" si="5"/>
        <v>17</v>
      </c>
      <c r="I7" s="104">
        <f t="shared" si="6"/>
        <v>16</v>
      </c>
      <c r="J7" s="180">
        <f t="shared" si="7"/>
        <v>0</v>
      </c>
      <c r="L7" s="85"/>
      <c r="M7" s="85"/>
      <c r="N7" s="85"/>
    </row>
    <row r="8" spans="1:14" ht="15" customHeight="1">
      <c r="A8" s="54" t="s">
        <v>1056</v>
      </c>
      <c r="B8" s="82" t="s">
        <v>979</v>
      </c>
      <c r="C8" s="140">
        <f t="shared" si="0"/>
        <v>67</v>
      </c>
      <c r="D8" s="140">
        <f t="shared" si="1"/>
        <v>67</v>
      </c>
      <c r="E8" s="104">
        <f t="shared" si="2"/>
        <v>18</v>
      </c>
      <c r="F8" s="104">
        <f t="shared" si="3"/>
        <v>28</v>
      </c>
      <c r="G8" s="104">
        <f t="shared" si="4"/>
        <v>21</v>
      </c>
      <c r="H8" s="104">
        <f t="shared" si="5"/>
        <v>0</v>
      </c>
      <c r="I8" s="104">
        <f t="shared" si="6"/>
        <v>0</v>
      </c>
      <c r="J8" s="180">
        <f t="shared" si="7"/>
        <v>0</v>
      </c>
      <c r="L8" s="85"/>
      <c r="M8" s="85"/>
      <c r="N8" s="85"/>
    </row>
    <row r="9" spans="1:14" ht="15" customHeight="1">
      <c r="A9" s="54" t="s">
        <v>41</v>
      </c>
      <c r="B9" s="82" t="s">
        <v>907</v>
      </c>
      <c r="C9" s="140">
        <f t="shared" si="0"/>
        <v>57</v>
      </c>
      <c r="D9" s="140">
        <f t="shared" si="1"/>
        <v>57</v>
      </c>
      <c r="E9" s="104">
        <f t="shared" si="2"/>
        <v>32</v>
      </c>
      <c r="F9" s="104">
        <f t="shared" si="3"/>
        <v>0</v>
      </c>
      <c r="G9" s="104">
        <f t="shared" si="4"/>
        <v>25</v>
      </c>
      <c r="H9" s="104">
        <f t="shared" si="5"/>
        <v>0</v>
      </c>
      <c r="I9" s="104">
        <f t="shared" si="6"/>
        <v>0</v>
      </c>
      <c r="J9" s="180">
        <f t="shared" si="7"/>
        <v>0</v>
      </c>
      <c r="L9" s="85"/>
      <c r="M9" s="85"/>
      <c r="N9" s="85"/>
    </row>
    <row r="10" spans="1:14" ht="15" customHeight="1">
      <c r="A10" s="54" t="s">
        <v>41</v>
      </c>
      <c r="B10" s="82" t="s">
        <v>906</v>
      </c>
      <c r="C10" s="140">
        <f t="shared" si="0"/>
        <v>53</v>
      </c>
      <c r="D10" s="140">
        <f t="shared" si="1"/>
        <v>53</v>
      </c>
      <c r="E10" s="104">
        <f t="shared" si="2"/>
        <v>39</v>
      </c>
      <c r="F10" s="104">
        <f t="shared" si="3"/>
        <v>0</v>
      </c>
      <c r="G10" s="104">
        <f t="shared" si="4"/>
        <v>14</v>
      </c>
      <c r="H10" s="104">
        <f t="shared" si="5"/>
        <v>0</v>
      </c>
      <c r="I10" s="104">
        <f t="shared" si="6"/>
        <v>0</v>
      </c>
      <c r="J10" s="180">
        <f t="shared" si="7"/>
        <v>0</v>
      </c>
      <c r="L10" s="85"/>
      <c r="M10" s="85"/>
      <c r="N10" s="85"/>
    </row>
    <row r="11" spans="1:14" ht="15" customHeight="1">
      <c r="A11" s="54" t="s">
        <v>41</v>
      </c>
      <c r="B11" s="82" t="s">
        <v>910</v>
      </c>
      <c r="C11" s="140">
        <f t="shared" si="0"/>
        <v>46</v>
      </c>
      <c r="D11" s="140">
        <f t="shared" si="1"/>
        <v>46</v>
      </c>
      <c r="E11" s="104">
        <f t="shared" si="2"/>
        <v>22</v>
      </c>
      <c r="F11" s="104">
        <f t="shared" si="3"/>
        <v>24</v>
      </c>
      <c r="G11" s="104">
        <f t="shared" si="4"/>
        <v>0</v>
      </c>
      <c r="H11" s="104">
        <f t="shared" si="5"/>
        <v>0</v>
      </c>
      <c r="I11" s="104">
        <f t="shared" si="6"/>
        <v>0</v>
      </c>
      <c r="J11" s="180">
        <f t="shared" si="7"/>
        <v>0</v>
      </c>
      <c r="L11" s="85"/>
      <c r="M11" s="85"/>
      <c r="N11" s="85"/>
    </row>
    <row r="12" spans="1:14" ht="15" customHeight="1">
      <c r="A12" s="54" t="s">
        <v>41</v>
      </c>
      <c r="B12" s="82" t="s">
        <v>1216</v>
      </c>
      <c r="C12" s="140">
        <f t="shared" si="0"/>
        <v>37</v>
      </c>
      <c r="D12" s="140">
        <f t="shared" si="1"/>
        <v>37</v>
      </c>
      <c r="E12" s="104">
        <f t="shared" si="2"/>
        <v>0</v>
      </c>
      <c r="F12" s="104">
        <f t="shared" si="3"/>
        <v>0</v>
      </c>
      <c r="G12" s="104">
        <f t="shared" si="4"/>
        <v>37</v>
      </c>
      <c r="H12" s="104">
        <f t="shared" si="5"/>
        <v>0</v>
      </c>
      <c r="I12" s="104">
        <f t="shared" si="6"/>
        <v>0</v>
      </c>
      <c r="J12" s="180">
        <f t="shared" si="7"/>
        <v>0</v>
      </c>
      <c r="L12" s="85"/>
      <c r="M12" s="85"/>
      <c r="N12" s="85"/>
    </row>
    <row r="13" spans="1:14" ht="15" customHeight="1">
      <c r="A13" s="54" t="s">
        <v>41</v>
      </c>
      <c r="B13" s="82" t="s">
        <v>978</v>
      </c>
      <c r="C13" s="140">
        <f t="shared" si="0"/>
        <v>36</v>
      </c>
      <c r="D13" s="140">
        <f t="shared" si="1"/>
        <v>36</v>
      </c>
      <c r="E13" s="104">
        <f t="shared" si="2"/>
        <v>36</v>
      </c>
      <c r="F13" s="104">
        <f t="shared" si="3"/>
        <v>0</v>
      </c>
      <c r="G13" s="104">
        <f t="shared" si="4"/>
        <v>0</v>
      </c>
      <c r="H13" s="104">
        <f t="shared" si="5"/>
        <v>0</v>
      </c>
      <c r="I13" s="104">
        <f t="shared" si="6"/>
        <v>0</v>
      </c>
      <c r="J13" s="180">
        <f t="shared" si="7"/>
        <v>0</v>
      </c>
      <c r="L13" s="85"/>
      <c r="M13" s="85"/>
      <c r="N13" s="85"/>
    </row>
    <row r="14" spans="1:14" ht="15" customHeight="1">
      <c r="A14" s="54" t="s">
        <v>1056</v>
      </c>
      <c r="B14" s="82" t="s">
        <v>913</v>
      </c>
      <c r="C14" s="140">
        <f t="shared" si="0"/>
        <v>36</v>
      </c>
      <c r="D14" s="140">
        <f t="shared" si="1"/>
        <v>36</v>
      </c>
      <c r="E14" s="104">
        <f t="shared" si="2"/>
        <v>19</v>
      </c>
      <c r="F14" s="104">
        <f t="shared" si="3"/>
        <v>17</v>
      </c>
      <c r="G14" s="104">
        <f t="shared" si="4"/>
        <v>0</v>
      </c>
      <c r="H14" s="104">
        <f t="shared" si="5"/>
        <v>0</v>
      </c>
      <c r="I14" s="104">
        <f t="shared" si="6"/>
        <v>0</v>
      </c>
      <c r="J14" s="180">
        <f t="shared" si="7"/>
        <v>0</v>
      </c>
      <c r="L14" s="85"/>
      <c r="M14" s="85"/>
      <c r="N14" s="85"/>
    </row>
    <row r="15" spans="1:14" ht="15" customHeight="1">
      <c r="A15" s="54" t="s">
        <v>41</v>
      </c>
      <c r="B15" s="82" t="s">
        <v>980</v>
      </c>
      <c r="C15" s="140">
        <f t="shared" si="0"/>
        <v>32</v>
      </c>
      <c r="D15" s="140">
        <f t="shared" si="1"/>
        <v>32</v>
      </c>
      <c r="E15" s="104">
        <f t="shared" si="2"/>
        <v>16</v>
      </c>
      <c r="F15" s="104">
        <f t="shared" si="3"/>
        <v>16</v>
      </c>
      <c r="G15" s="104">
        <f t="shared" si="4"/>
        <v>0</v>
      </c>
      <c r="H15" s="104">
        <f t="shared" si="5"/>
        <v>0</v>
      </c>
      <c r="I15" s="104">
        <f t="shared" si="6"/>
        <v>0</v>
      </c>
      <c r="J15" s="180">
        <f t="shared" si="7"/>
        <v>0</v>
      </c>
      <c r="L15" s="85"/>
      <c r="M15" s="85"/>
      <c r="N15" s="85"/>
    </row>
    <row r="16" spans="1:14" ht="15" customHeight="1">
      <c r="A16" s="54" t="s">
        <v>41</v>
      </c>
      <c r="B16" s="82" t="s">
        <v>908</v>
      </c>
      <c r="C16" s="140">
        <f t="shared" si="0"/>
        <v>27</v>
      </c>
      <c r="D16" s="140">
        <f t="shared" si="1"/>
        <v>27</v>
      </c>
      <c r="E16" s="104">
        <f t="shared" si="2"/>
        <v>27</v>
      </c>
      <c r="F16" s="104">
        <f t="shared" si="3"/>
        <v>0</v>
      </c>
      <c r="G16" s="104">
        <f t="shared" si="4"/>
        <v>0</v>
      </c>
      <c r="H16" s="104">
        <f t="shared" si="5"/>
        <v>0</v>
      </c>
      <c r="I16" s="104">
        <f t="shared" si="6"/>
        <v>0</v>
      </c>
      <c r="J16" s="180">
        <f t="shared" si="7"/>
        <v>0</v>
      </c>
      <c r="L16" s="85"/>
      <c r="M16" s="85"/>
      <c r="N16" s="85"/>
    </row>
    <row r="17" spans="1:14" ht="15" customHeight="1">
      <c r="A17" s="54" t="s">
        <v>41</v>
      </c>
      <c r="B17" s="82" t="s">
        <v>909</v>
      </c>
      <c r="C17" s="140">
        <f t="shared" si="0"/>
        <v>24</v>
      </c>
      <c r="D17" s="140">
        <f t="shared" si="1"/>
        <v>24</v>
      </c>
      <c r="E17" s="104">
        <f t="shared" si="2"/>
        <v>24</v>
      </c>
      <c r="F17" s="104">
        <f t="shared" si="3"/>
        <v>0</v>
      </c>
      <c r="G17" s="104">
        <f t="shared" si="4"/>
        <v>0</v>
      </c>
      <c r="H17" s="104">
        <f t="shared" si="5"/>
        <v>0</v>
      </c>
      <c r="I17" s="104">
        <f t="shared" si="6"/>
        <v>0</v>
      </c>
      <c r="J17" s="180">
        <f t="shared" si="7"/>
        <v>0</v>
      </c>
      <c r="L17" s="85"/>
      <c r="M17" s="85"/>
      <c r="N17" s="85"/>
    </row>
    <row r="18" spans="1:14" ht="15" customHeight="1">
      <c r="A18" s="54" t="s">
        <v>41</v>
      </c>
      <c r="B18" s="82" t="s">
        <v>912</v>
      </c>
      <c r="C18" s="140">
        <f t="shared" si="0"/>
        <v>20</v>
      </c>
      <c r="D18" s="140">
        <f t="shared" si="1"/>
        <v>20</v>
      </c>
      <c r="E18" s="104">
        <f t="shared" si="2"/>
        <v>20</v>
      </c>
      <c r="F18" s="104">
        <f t="shared" si="3"/>
        <v>0</v>
      </c>
      <c r="G18" s="104">
        <f t="shared" si="4"/>
        <v>0</v>
      </c>
      <c r="H18" s="104">
        <f t="shared" si="5"/>
        <v>0</v>
      </c>
      <c r="I18" s="104">
        <f t="shared" si="6"/>
        <v>0</v>
      </c>
      <c r="J18" s="180">
        <f t="shared" si="7"/>
        <v>0</v>
      </c>
      <c r="L18" s="85"/>
      <c r="M18" s="85"/>
      <c r="N18" s="85"/>
    </row>
    <row r="19" spans="1:14" ht="15" customHeight="1">
      <c r="A19" s="54" t="s">
        <v>41</v>
      </c>
      <c r="B19" s="82" t="s">
        <v>914</v>
      </c>
      <c r="C19" s="140">
        <f t="shared" si="0"/>
        <v>17</v>
      </c>
      <c r="D19" s="140">
        <f t="shared" si="1"/>
        <v>17</v>
      </c>
      <c r="E19" s="104">
        <f t="shared" si="2"/>
        <v>17</v>
      </c>
      <c r="F19" s="104">
        <f t="shared" si="3"/>
        <v>0</v>
      </c>
      <c r="G19" s="104">
        <f t="shared" si="4"/>
        <v>0</v>
      </c>
      <c r="H19" s="104">
        <f t="shared" si="5"/>
        <v>0</v>
      </c>
      <c r="I19" s="104">
        <f t="shared" si="6"/>
        <v>0</v>
      </c>
      <c r="J19" s="180">
        <f t="shared" si="7"/>
        <v>0</v>
      </c>
      <c r="L19" s="85"/>
      <c r="M19" s="85"/>
      <c r="N19" s="85"/>
    </row>
    <row r="20" spans="1:14" ht="15" customHeight="1">
      <c r="A20" s="195" t="s">
        <v>41</v>
      </c>
      <c r="B20" s="82" t="s">
        <v>1096</v>
      </c>
      <c r="C20" s="140">
        <f t="shared" si="0"/>
        <v>14</v>
      </c>
      <c r="D20" s="140">
        <f t="shared" si="1"/>
        <v>14</v>
      </c>
      <c r="E20" s="104">
        <f t="shared" si="2"/>
        <v>0</v>
      </c>
      <c r="F20" s="104">
        <f t="shared" si="3"/>
        <v>0</v>
      </c>
      <c r="G20" s="104">
        <f t="shared" si="4"/>
        <v>14</v>
      </c>
      <c r="H20" s="104">
        <f t="shared" si="5"/>
        <v>0</v>
      </c>
      <c r="I20" s="104">
        <f t="shared" si="6"/>
        <v>0</v>
      </c>
      <c r="J20" s="180">
        <f t="shared" si="7"/>
        <v>0</v>
      </c>
      <c r="L20" s="85"/>
      <c r="M20" s="85"/>
      <c r="N20" s="85"/>
    </row>
    <row r="21" spans="1:14" ht="15" customHeight="1">
      <c r="A21" s="49"/>
      <c r="B21" s="82"/>
      <c r="C21" s="140">
        <f t="shared" si="0"/>
        <v>0</v>
      </c>
      <c r="D21" s="140">
        <f t="shared" si="1"/>
        <v>0</v>
      </c>
      <c r="E21" s="104">
        <f t="shared" si="2"/>
        <v>0</v>
      </c>
      <c r="F21" s="104">
        <f t="shared" si="3"/>
        <v>0</v>
      </c>
      <c r="G21" s="104">
        <f t="shared" si="4"/>
        <v>0</v>
      </c>
      <c r="H21" s="104">
        <f t="shared" si="5"/>
        <v>0</v>
      </c>
      <c r="I21" s="104">
        <f t="shared" si="6"/>
        <v>0</v>
      </c>
      <c r="J21" s="180">
        <f t="shared" si="7"/>
        <v>0</v>
      </c>
      <c r="L21" s="85"/>
      <c r="M21" s="85"/>
      <c r="N21" s="85"/>
    </row>
    <row r="22" spans="1:14" ht="15" customHeight="1">
      <c r="A22" s="49"/>
      <c r="B22" s="82"/>
      <c r="C22" s="140">
        <f t="shared" si="0"/>
        <v>0</v>
      </c>
      <c r="D22" s="140">
        <f t="shared" si="1"/>
        <v>0</v>
      </c>
      <c r="E22" s="104">
        <f t="shared" si="2"/>
        <v>0</v>
      </c>
      <c r="F22" s="104">
        <f t="shared" si="3"/>
        <v>0</v>
      </c>
      <c r="G22" s="104">
        <f t="shared" si="4"/>
        <v>0</v>
      </c>
      <c r="H22" s="104">
        <f t="shared" si="5"/>
        <v>0</v>
      </c>
      <c r="I22" s="104">
        <f t="shared" si="6"/>
        <v>0</v>
      </c>
      <c r="J22" s="180">
        <f t="shared" si="7"/>
        <v>0</v>
      </c>
      <c r="L22" s="85"/>
      <c r="M22" s="85"/>
      <c r="N22" s="85"/>
    </row>
    <row r="23" spans="1:14" ht="15" customHeight="1">
      <c r="A23" s="49"/>
      <c r="B23" s="82"/>
      <c r="C23" s="140">
        <f t="shared" si="0"/>
        <v>0</v>
      </c>
      <c r="D23" s="140">
        <f t="shared" si="1"/>
        <v>0</v>
      </c>
      <c r="E23" s="104">
        <f t="shared" si="2"/>
        <v>0</v>
      </c>
      <c r="F23" s="104">
        <f t="shared" si="3"/>
        <v>0</v>
      </c>
      <c r="G23" s="104">
        <f t="shared" si="4"/>
        <v>0</v>
      </c>
      <c r="H23" s="104">
        <f t="shared" si="5"/>
        <v>0</v>
      </c>
      <c r="I23" s="104">
        <f t="shared" si="6"/>
        <v>0</v>
      </c>
      <c r="J23" s="180">
        <f t="shared" si="7"/>
        <v>0</v>
      </c>
      <c r="L23" s="85"/>
      <c r="M23" s="85"/>
      <c r="N23" s="85"/>
    </row>
    <row r="24" spans="1:14" ht="15" customHeight="1">
      <c r="A24" s="49"/>
      <c r="B24" s="82"/>
      <c r="C24" s="140">
        <f t="shared" si="0"/>
        <v>0</v>
      </c>
      <c r="D24" s="140">
        <f t="shared" si="1"/>
        <v>0</v>
      </c>
      <c r="E24" s="104">
        <f t="shared" si="2"/>
        <v>0</v>
      </c>
      <c r="F24" s="104">
        <f t="shared" si="3"/>
        <v>0</v>
      </c>
      <c r="G24" s="104">
        <f t="shared" si="4"/>
        <v>0</v>
      </c>
      <c r="H24" s="104">
        <f t="shared" si="5"/>
        <v>0</v>
      </c>
      <c r="I24" s="104">
        <f t="shared" si="6"/>
        <v>0</v>
      </c>
      <c r="J24" s="180">
        <f t="shared" si="7"/>
        <v>0</v>
      </c>
      <c r="L24" s="85"/>
      <c r="M24" s="85"/>
      <c r="N24" s="85"/>
    </row>
    <row r="25" spans="1:14" ht="15" customHeight="1">
      <c r="A25" s="54"/>
      <c r="B25" s="82"/>
      <c r="C25" s="140">
        <f t="shared" si="0"/>
        <v>0</v>
      </c>
      <c r="D25" s="140">
        <f t="shared" si="1"/>
        <v>0</v>
      </c>
      <c r="E25" s="104">
        <f t="shared" si="2"/>
        <v>0</v>
      </c>
      <c r="F25" s="104">
        <f t="shared" si="3"/>
        <v>0</v>
      </c>
      <c r="G25" s="104">
        <f t="shared" si="4"/>
        <v>0</v>
      </c>
      <c r="H25" s="104">
        <f t="shared" si="5"/>
        <v>0</v>
      </c>
      <c r="I25" s="104">
        <f t="shared" si="6"/>
        <v>0</v>
      </c>
      <c r="J25" s="180">
        <f t="shared" si="7"/>
        <v>0</v>
      </c>
      <c r="L25" s="85"/>
      <c r="M25" s="85"/>
      <c r="N25" s="85"/>
    </row>
    <row r="26" spans="1:14" ht="15" hidden="1" customHeight="1">
      <c r="A26" s="54"/>
      <c r="B26" s="82"/>
      <c r="C26" s="140">
        <f t="shared" ref="C26:C37" si="8">SUM(E26:K26)</f>
        <v>0</v>
      </c>
      <c r="D26" s="140">
        <f t="shared" ref="D26:D70" si="9">SUM(E26:J26)-MIN(E26:I26)</f>
        <v>0</v>
      </c>
      <c r="E26" s="104">
        <f t="shared" ref="E26:E37" si="10">IFERROR(VLOOKUP(B26,$B$93:$C$134,2,FALSE),0)</f>
        <v>0</v>
      </c>
      <c r="F26" s="104">
        <f t="shared" ref="F26:F37" si="11">IFERROR(VLOOKUP(B26,$F$93:$G$134,2,FALSE),0)</f>
        <v>0</v>
      </c>
      <c r="G26" s="104">
        <f t="shared" ref="G26:G37" si="12">IFERROR(VLOOKUP(B26,$J$93:$K$134,2,FALSE),0)</f>
        <v>0</v>
      </c>
      <c r="H26" s="104">
        <f t="shared" ref="H26:H37" si="13">IFERROR(VLOOKUP(B26,$N$93:$O$134,2,FALSE),0)</f>
        <v>0</v>
      </c>
      <c r="I26" s="104">
        <f t="shared" ref="I26:I37" si="14">IFERROR(VLOOKUP(B26,$R$93:$S$134,2,FALSE),0)</f>
        <v>0</v>
      </c>
      <c r="J26" s="180">
        <f t="shared" ref="J26:J37" si="15">IFERROR(VLOOKUP(B26,$V$93:$W$134,2,FALSE),0)</f>
        <v>0</v>
      </c>
      <c r="L26" s="85"/>
      <c r="M26" s="85"/>
      <c r="N26" s="85"/>
    </row>
    <row r="27" spans="1:14" ht="15" hidden="1" customHeight="1">
      <c r="A27" s="54"/>
      <c r="B27" s="82"/>
      <c r="C27" s="140">
        <f t="shared" si="8"/>
        <v>0</v>
      </c>
      <c r="D27" s="140">
        <f t="shared" si="9"/>
        <v>0</v>
      </c>
      <c r="E27" s="104">
        <f t="shared" si="10"/>
        <v>0</v>
      </c>
      <c r="F27" s="104">
        <f t="shared" si="11"/>
        <v>0</v>
      </c>
      <c r="G27" s="104">
        <f t="shared" si="12"/>
        <v>0</v>
      </c>
      <c r="H27" s="104">
        <f t="shared" si="13"/>
        <v>0</v>
      </c>
      <c r="I27" s="104">
        <f t="shared" si="14"/>
        <v>0</v>
      </c>
      <c r="J27" s="180">
        <f t="shared" si="15"/>
        <v>0</v>
      </c>
      <c r="L27" s="85"/>
      <c r="M27" s="85"/>
      <c r="N27" s="85"/>
    </row>
    <row r="28" spans="1:14" ht="15" hidden="1" customHeight="1">
      <c r="A28" s="49"/>
      <c r="B28" s="82"/>
      <c r="C28" s="140">
        <f t="shared" si="8"/>
        <v>0</v>
      </c>
      <c r="D28" s="140">
        <f t="shared" si="9"/>
        <v>0</v>
      </c>
      <c r="E28" s="104">
        <f t="shared" si="10"/>
        <v>0</v>
      </c>
      <c r="F28" s="104">
        <f t="shared" si="11"/>
        <v>0</v>
      </c>
      <c r="G28" s="104">
        <f t="shared" si="12"/>
        <v>0</v>
      </c>
      <c r="H28" s="104">
        <f t="shared" si="13"/>
        <v>0</v>
      </c>
      <c r="I28" s="104">
        <f t="shared" si="14"/>
        <v>0</v>
      </c>
      <c r="J28" s="180">
        <f t="shared" si="15"/>
        <v>0</v>
      </c>
      <c r="L28" s="85"/>
      <c r="M28" s="85"/>
      <c r="N28" s="85"/>
    </row>
    <row r="29" spans="1:14" ht="15" hidden="1" customHeight="1">
      <c r="A29" s="49"/>
      <c r="B29" s="82"/>
      <c r="C29" s="140">
        <f t="shared" si="8"/>
        <v>0</v>
      </c>
      <c r="D29" s="140">
        <f t="shared" si="9"/>
        <v>0</v>
      </c>
      <c r="E29" s="104">
        <f t="shared" si="10"/>
        <v>0</v>
      </c>
      <c r="F29" s="104">
        <f t="shared" si="11"/>
        <v>0</v>
      </c>
      <c r="G29" s="104">
        <f t="shared" si="12"/>
        <v>0</v>
      </c>
      <c r="H29" s="104">
        <f t="shared" si="13"/>
        <v>0</v>
      </c>
      <c r="I29" s="104">
        <f t="shared" si="14"/>
        <v>0</v>
      </c>
      <c r="J29" s="180">
        <f t="shared" si="15"/>
        <v>0</v>
      </c>
      <c r="L29" s="85"/>
      <c r="M29" s="85"/>
      <c r="N29" s="85"/>
    </row>
    <row r="30" spans="1:14" ht="15" hidden="1" customHeight="1">
      <c r="A30" s="54"/>
      <c r="B30" s="82"/>
      <c r="C30" s="140">
        <f t="shared" si="8"/>
        <v>0</v>
      </c>
      <c r="D30" s="140">
        <f t="shared" si="9"/>
        <v>0</v>
      </c>
      <c r="E30" s="104">
        <f t="shared" si="10"/>
        <v>0</v>
      </c>
      <c r="F30" s="104">
        <f t="shared" si="11"/>
        <v>0</v>
      </c>
      <c r="G30" s="104">
        <f t="shared" si="12"/>
        <v>0</v>
      </c>
      <c r="H30" s="104">
        <f t="shared" si="13"/>
        <v>0</v>
      </c>
      <c r="I30" s="104">
        <f t="shared" si="14"/>
        <v>0</v>
      </c>
      <c r="J30" s="180">
        <f t="shared" si="15"/>
        <v>0</v>
      </c>
      <c r="L30" s="85"/>
      <c r="M30" s="85"/>
      <c r="N30" s="85"/>
    </row>
    <row r="31" spans="1:14" ht="15" hidden="1" customHeight="1">
      <c r="A31" s="54"/>
      <c r="B31" s="82"/>
      <c r="C31" s="140">
        <f t="shared" si="8"/>
        <v>0</v>
      </c>
      <c r="D31" s="140">
        <f t="shared" si="9"/>
        <v>0</v>
      </c>
      <c r="E31" s="104">
        <f t="shared" si="10"/>
        <v>0</v>
      </c>
      <c r="F31" s="104">
        <f t="shared" si="11"/>
        <v>0</v>
      </c>
      <c r="G31" s="104">
        <f t="shared" si="12"/>
        <v>0</v>
      </c>
      <c r="H31" s="104">
        <f t="shared" si="13"/>
        <v>0</v>
      </c>
      <c r="I31" s="104">
        <f t="shared" si="14"/>
        <v>0</v>
      </c>
      <c r="J31" s="186">
        <f t="shared" si="15"/>
        <v>0</v>
      </c>
      <c r="L31" s="85"/>
      <c r="M31" s="85"/>
      <c r="N31" s="85"/>
    </row>
    <row r="32" spans="1:14" ht="15" hidden="1" customHeight="1">
      <c r="A32" s="54"/>
      <c r="B32" s="82"/>
      <c r="C32" s="140">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t="15" hidden="1" customHeight="1">
      <c r="A33" s="54"/>
      <c r="B33" s="82"/>
      <c r="C33" s="140">
        <f t="shared" si="8"/>
        <v>0</v>
      </c>
      <c r="D33" s="140">
        <f t="shared" si="9"/>
        <v>0</v>
      </c>
      <c r="E33" s="104">
        <f t="shared" si="10"/>
        <v>0</v>
      </c>
      <c r="F33" s="104">
        <f t="shared" si="11"/>
        <v>0</v>
      </c>
      <c r="G33" s="104">
        <f t="shared" si="12"/>
        <v>0</v>
      </c>
      <c r="H33" s="104">
        <f t="shared" si="13"/>
        <v>0</v>
      </c>
      <c r="I33" s="104">
        <f t="shared" si="14"/>
        <v>0</v>
      </c>
      <c r="J33" s="186">
        <f t="shared" si="15"/>
        <v>0</v>
      </c>
      <c r="L33" s="85"/>
      <c r="M33" s="85"/>
      <c r="N33" s="85"/>
    </row>
    <row r="34" spans="1:14" ht="15" hidden="1" customHeight="1">
      <c r="A34" s="54"/>
      <c r="B34" s="82"/>
      <c r="C34" s="140">
        <f t="shared" si="8"/>
        <v>0</v>
      </c>
      <c r="D34" s="140">
        <f t="shared" si="9"/>
        <v>0</v>
      </c>
      <c r="E34" s="104">
        <f t="shared" si="10"/>
        <v>0</v>
      </c>
      <c r="F34" s="104">
        <f t="shared" si="11"/>
        <v>0</v>
      </c>
      <c r="G34" s="104">
        <f t="shared" si="12"/>
        <v>0</v>
      </c>
      <c r="H34" s="104">
        <f t="shared" si="13"/>
        <v>0</v>
      </c>
      <c r="I34" s="104">
        <f t="shared" si="14"/>
        <v>0</v>
      </c>
      <c r="J34" s="186">
        <f t="shared" si="15"/>
        <v>0</v>
      </c>
      <c r="L34" s="85"/>
      <c r="M34" s="85"/>
      <c r="N34" s="85"/>
    </row>
    <row r="35" spans="1:14" ht="15" hidden="1" customHeight="1">
      <c r="A35" s="54"/>
      <c r="B35" s="82"/>
      <c r="C35" s="140">
        <f t="shared" si="8"/>
        <v>0</v>
      </c>
      <c r="D35" s="140">
        <f t="shared" si="9"/>
        <v>0</v>
      </c>
      <c r="E35" s="104">
        <f t="shared" si="10"/>
        <v>0</v>
      </c>
      <c r="F35" s="104">
        <f t="shared" si="11"/>
        <v>0</v>
      </c>
      <c r="G35" s="104">
        <f t="shared" si="12"/>
        <v>0</v>
      </c>
      <c r="H35" s="104">
        <f t="shared" si="13"/>
        <v>0</v>
      </c>
      <c r="I35" s="104">
        <f t="shared" si="14"/>
        <v>0</v>
      </c>
      <c r="J35" s="186">
        <f t="shared" si="15"/>
        <v>0</v>
      </c>
      <c r="L35" s="85"/>
      <c r="M35" s="85"/>
      <c r="N35" s="85"/>
    </row>
    <row r="36" spans="1:14" ht="15" hidden="1" customHeight="1">
      <c r="A36" s="54"/>
      <c r="B36" s="82"/>
      <c r="C36" s="140">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t="15" hidden="1" customHeight="1">
      <c r="A37" s="54"/>
      <c r="B37" s="82"/>
      <c r="C37" s="140">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t="15" hidden="1" customHeight="1">
      <c r="A38" s="54"/>
      <c r="B38" s="82"/>
      <c r="C38" s="140">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L38" s="85"/>
      <c r="M38" s="85"/>
      <c r="N38" s="85"/>
    </row>
    <row r="39" spans="1:14" ht="15" hidden="1" customHeight="1">
      <c r="A39" s="54"/>
      <c r="B39" s="82"/>
      <c r="C39" s="140">
        <f t="shared" si="16"/>
        <v>0</v>
      </c>
      <c r="D39" s="140">
        <f t="shared" si="9"/>
        <v>0</v>
      </c>
      <c r="E39" s="104">
        <f t="shared" si="17"/>
        <v>0</v>
      </c>
      <c r="F39" s="104">
        <f t="shared" si="18"/>
        <v>0</v>
      </c>
      <c r="G39" s="104">
        <f t="shared" si="19"/>
        <v>0</v>
      </c>
      <c r="H39" s="104">
        <f t="shared" si="20"/>
        <v>0</v>
      </c>
      <c r="I39" s="104">
        <f t="shared" si="21"/>
        <v>0</v>
      </c>
      <c r="J39" s="186">
        <f t="shared" si="22"/>
        <v>0</v>
      </c>
      <c r="L39" s="85"/>
      <c r="M39" s="85"/>
      <c r="N39" s="85"/>
    </row>
    <row r="40" spans="1:14" ht="15" hidden="1" customHeight="1">
      <c r="A40" s="54"/>
      <c r="B40" s="82"/>
      <c r="C40" s="140">
        <f t="shared" si="16"/>
        <v>0</v>
      </c>
      <c r="D40" s="140">
        <f t="shared" si="9"/>
        <v>0</v>
      </c>
      <c r="E40" s="104">
        <f t="shared" si="17"/>
        <v>0</v>
      </c>
      <c r="F40" s="104">
        <f t="shared" si="18"/>
        <v>0</v>
      </c>
      <c r="G40" s="104">
        <f t="shared" si="19"/>
        <v>0</v>
      </c>
      <c r="H40" s="104">
        <f t="shared" si="20"/>
        <v>0</v>
      </c>
      <c r="I40" s="104">
        <f t="shared" si="21"/>
        <v>0</v>
      </c>
      <c r="J40" s="186">
        <f t="shared" si="22"/>
        <v>0</v>
      </c>
      <c r="L40" s="85"/>
      <c r="M40" s="85"/>
      <c r="N40" s="85"/>
    </row>
    <row r="41" spans="1:14" ht="15" hidden="1" customHeight="1">
      <c r="A41" s="54"/>
      <c r="B41" s="82"/>
      <c r="C41" s="140">
        <f t="shared" si="16"/>
        <v>0</v>
      </c>
      <c r="D41" s="140">
        <f t="shared" si="9"/>
        <v>0</v>
      </c>
      <c r="E41" s="104">
        <f t="shared" si="17"/>
        <v>0</v>
      </c>
      <c r="F41" s="104">
        <f t="shared" si="18"/>
        <v>0</v>
      </c>
      <c r="G41" s="104">
        <f t="shared" si="19"/>
        <v>0</v>
      </c>
      <c r="H41" s="104">
        <f t="shared" si="20"/>
        <v>0</v>
      </c>
      <c r="I41" s="104">
        <f t="shared" si="21"/>
        <v>0</v>
      </c>
      <c r="J41" s="186">
        <f t="shared" si="22"/>
        <v>0</v>
      </c>
      <c r="L41" s="85"/>
      <c r="M41" s="85"/>
      <c r="N41" s="85"/>
    </row>
    <row r="42" spans="1:14" ht="15" hidden="1" customHeight="1">
      <c r="A42" s="54"/>
      <c r="B42" s="82"/>
      <c r="C42" s="140">
        <f t="shared" si="16"/>
        <v>0</v>
      </c>
      <c r="D42" s="140">
        <f t="shared" si="9"/>
        <v>0</v>
      </c>
      <c r="E42" s="104">
        <f t="shared" si="17"/>
        <v>0</v>
      </c>
      <c r="F42" s="104">
        <f t="shared" si="18"/>
        <v>0</v>
      </c>
      <c r="G42" s="104">
        <f t="shared" si="19"/>
        <v>0</v>
      </c>
      <c r="H42" s="104">
        <f t="shared" si="20"/>
        <v>0</v>
      </c>
      <c r="I42" s="104">
        <f t="shared" si="21"/>
        <v>0</v>
      </c>
      <c r="J42" s="186">
        <f t="shared" si="22"/>
        <v>0</v>
      </c>
      <c r="L42" s="85"/>
      <c r="M42" s="85"/>
      <c r="N42" s="85"/>
    </row>
    <row r="43" spans="1:14" ht="15" hidden="1" customHeight="1">
      <c r="A43" s="54"/>
      <c r="B43" s="82"/>
      <c r="C43" s="140">
        <f t="shared" si="16"/>
        <v>0</v>
      </c>
      <c r="D43" s="140">
        <f t="shared" si="9"/>
        <v>0</v>
      </c>
      <c r="E43" s="104">
        <f t="shared" si="17"/>
        <v>0</v>
      </c>
      <c r="F43" s="104">
        <f t="shared" si="18"/>
        <v>0</v>
      </c>
      <c r="G43" s="104">
        <f t="shared" si="19"/>
        <v>0</v>
      </c>
      <c r="H43" s="104">
        <f t="shared" si="20"/>
        <v>0</v>
      </c>
      <c r="I43" s="104">
        <f t="shared" si="21"/>
        <v>0</v>
      </c>
      <c r="J43" s="186">
        <f t="shared" si="22"/>
        <v>0</v>
      </c>
      <c r="L43" s="85"/>
      <c r="M43" s="85"/>
      <c r="N43" s="85"/>
    </row>
    <row r="44" spans="1:14" ht="15" hidden="1" customHeight="1">
      <c r="A44" s="54"/>
      <c r="B44" s="82"/>
      <c r="C44" s="140">
        <f t="shared" si="16"/>
        <v>0</v>
      </c>
      <c r="D44" s="140">
        <f t="shared" si="9"/>
        <v>0</v>
      </c>
      <c r="E44" s="104">
        <f t="shared" si="17"/>
        <v>0</v>
      </c>
      <c r="F44" s="104">
        <f t="shared" si="18"/>
        <v>0</v>
      </c>
      <c r="G44" s="104">
        <f t="shared" si="19"/>
        <v>0</v>
      </c>
      <c r="H44" s="104">
        <f t="shared" si="20"/>
        <v>0</v>
      </c>
      <c r="I44" s="104">
        <f t="shared" si="21"/>
        <v>0</v>
      </c>
      <c r="J44" s="186">
        <f t="shared" si="22"/>
        <v>0</v>
      </c>
      <c r="L44" s="85"/>
      <c r="M44" s="85"/>
      <c r="N44" s="85"/>
    </row>
    <row r="45" spans="1:14" ht="15" hidden="1" customHeight="1">
      <c r="A45" s="54"/>
      <c r="B45" s="82"/>
      <c r="C45" s="140">
        <f t="shared" si="16"/>
        <v>0</v>
      </c>
      <c r="D45" s="140">
        <f t="shared" si="9"/>
        <v>0</v>
      </c>
      <c r="E45" s="104">
        <f t="shared" si="17"/>
        <v>0</v>
      </c>
      <c r="F45" s="104">
        <f t="shared" si="18"/>
        <v>0</v>
      </c>
      <c r="G45" s="104">
        <f t="shared" si="19"/>
        <v>0</v>
      </c>
      <c r="H45" s="104">
        <f t="shared" si="20"/>
        <v>0</v>
      </c>
      <c r="I45" s="104">
        <f t="shared" si="21"/>
        <v>0</v>
      </c>
      <c r="J45" s="186">
        <f t="shared" si="22"/>
        <v>0</v>
      </c>
      <c r="L45" s="85"/>
      <c r="M45" s="85"/>
      <c r="N45" s="85"/>
    </row>
    <row r="46" spans="1:14" ht="15" hidden="1" customHeight="1">
      <c r="A46" s="54"/>
      <c r="B46" s="82"/>
      <c r="C46" s="140">
        <f t="shared" si="16"/>
        <v>0</v>
      </c>
      <c r="D46" s="140">
        <f t="shared" si="9"/>
        <v>0</v>
      </c>
      <c r="E46" s="104">
        <f t="shared" si="17"/>
        <v>0</v>
      </c>
      <c r="F46" s="104">
        <f t="shared" si="18"/>
        <v>0</v>
      </c>
      <c r="G46" s="104">
        <f t="shared" si="19"/>
        <v>0</v>
      </c>
      <c r="H46" s="104">
        <f t="shared" si="20"/>
        <v>0</v>
      </c>
      <c r="I46" s="104">
        <f t="shared" si="21"/>
        <v>0</v>
      </c>
      <c r="J46" s="186">
        <f t="shared" si="22"/>
        <v>0</v>
      </c>
      <c r="L46" s="85"/>
      <c r="M46" s="85"/>
      <c r="N46" s="85"/>
    </row>
    <row r="47" spans="1:14" ht="15" hidden="1" customHeight="1">
      <c r="A47" s="54"/>
      <c r="B47" s="82"/>
      <c r="C47" s="140">
        <f t="shared" si="16"/>
        <v>0</v>
      </c>
      <c r="D47" s="140">
        <f t="shared" si="9"/>
        <v>0</v>
      </c>
      <c r="E47" s="104">
        <f t="shared" si="17"/>
        <v>0</v>
      </c>
      <c r="F47" s="104">
        <f t="shared" si="18"/>
        <v>0</v>
      </c>
      <c r="G47" s="104">
        <f t="shared" si="19"/>
        <v>0</v>
      </c>
      <c r="H47" s="104">
        <f t="shared" si="20"/>
        <v>0</v>
      </c>
      <c r="I47" s="104">
        <f t="shared" si="21"/>
        <v>0</v>
      </c>
      <c r="J47" s="186">
        <f t="shared" si="22"/>
        <v>0</v>
      </c>
      <c r="L47" s="85"/>
      <c r="M47" s="85"/>
      <c r="N47" s="85"/>
    </row>
    <row r="48" spans="1:14" ht="15" hidden="1" customHeight="1">
      <c r="A48" s="54"/>
      <c r="B48" s="82"/>
      <c r="C48" s="140">
        <f t="shared" si="16"/>
        <v>0</v>
      </c>
      <c r="D48" s="140">
        <f t="shared" si="9"/>
        <v>0</v>
      </c>
      <c r="E48" s="104">
        <f t="shared" si="17"/>
        <v>0</v>
      </c>
      <c r="F48" s="104">
        <f t="shared" si="18"/>
        <v>0</v>
      </c>
      <c r="G48" s="104">
        <f t="shared" si="19"/>
        <v>0</v>
      </c>
      <c r="H48" s="104">
        <f t="shared" si="20"/>
        <v>0</v>
      </c>
      <c r="I48" s="104">
        <f t="shared" si="21"/>
        <v>0</v>
      </c>
      <c r="J48" s="186">
        <f t="shared" si="22"/>
        <v>0</v>
      </c>
      <c r="L48" s="85"/>
      <c r="M48" s="85"/>
      <c r="N48" s="85"/>
    </row>
    <row r="49" spans="1:14" ht="15" hidden="1" customHeight="1">
      <c r="A49" s="54"/>
      <c r="B49" s="82"/>
      <c r="C49" s="140">
        <f t="shared" si="16"/>
        <v>0</v>
      </c>
      <c r="D49" s="140">
        <f t="shared" si="9"/>
        <v>0</v>
      </c>
      <c r="E49" s="104">
        <f t="shared" si="17"/>
        <v>0</v>
      </c>
      <c r="F49" s="104">
        <f t="shared" si="18"/>
        <v>0</v>
      </c>
      <c r="G49" s="104">
        <f t="shared" si="19"/>
        <v>0</v>
      </c>
      <c r="H49" s="104">
        <f t="shared" si="20"/>
        <v>0</v>
      </c>
      <c r="I49" s="104">
        <f t="shared" si="21"/>
        <v>0</v>
      </c>
      <c r="J49" s="186">
        <f t="shared" si="22"/>
        <v>0</v>
      </c>
      <c r="L49" s="85"/>
      <c r="M49" s="85"/>
      <c r="N49" s="85"/>
    </row>
    <row r="50" spans="1:14" ht="15" hidden="1" customHeight="1">
      <c r="A50" s="54"/>
      <c r="B50" s="82"/>
      <c r="C50" s="140">
        <f t="shared" si="16"/>
        <v>0</v>
      </c>
      <c r="D50" s="140">
        <f t="shared" si="9"/>
        <v>0</v>
      </c>
      <c r="E50" s="104">
        <f t="shared" si="17"/>
        <v>0</v>
      </c>
      <c r="F50" s="104">
        <f t="shared" si="18"/>
        <v>0</v>
      </c>
      <c r="G50" s="104">
        <f t="shared" si="19"/>
        <v>0</v>
      </c>
      <c r="H50" s="104">
        <f t="shared" si="20"/>
        <v>0</v>
      </c>
      <c r="I50" s="104">
        <f t="shared" si="21"/>
        <v>0</v>
      </c>
      <c r="J50" s="186">
        <f t="shared" si="22"/>
        <v>0</v>
      </c>
      <c r="L50" s="85"/>
      <c r="M50" s="85"/>
      <c r="N50" s="85"/>
    </row>
    <row r="51" spans="1:14" ht="15" hidden="1" customHeight="1">
      <c r="A51" s="54"/>
      <c r="B51" s="82"/>
      <c r="C51" s="140">
        <f t="shared" si="16"/>
        <v>0</v>
      </c>
      <c r="D51" s="140">
        <f t="shared" si="9"/>
        <v>0</v>
      </c>
      <c r="E51" s="104">
        <f t="shared" si="17"/>
        <v>0</v>
      </c>
      <c r="F51" s="104">
        <f t="shared" si="18"/>
        <v>0</v>
      </c>
      <c r="G51" s="104">
        <f t="shared" si="19"/>
        <v>0</v>
      </c>
      <c r="H51" s="104">
        <f t="shared" si="20"/>
        <v>0</v>
      </c>
      <c r="I51" s="104">
        <f t="shared" si="21"/>
        <v>0</v>
      </c>
      <c r="J51" s="186">
        <f t="shared" si="22"/>
        <v>0</v>
      </c>
      <c r="L51" s="85"/>
      <c r="M51" s="85"/>
      <c r="N51" s="85"/>
    </row>
    <row r="52" spans="1:14" ht="15" hidden="1" customHeight="1">
      <c r="A52" s="54"/>
      <c r="B52" s="82"/>
      <c r="C52" s="140">
        <f t="shared" si="16"/>
        <v>0</v>
      </c>
      <c r="D52" s="140">
        <f t="shared" si="9"/>
        <v>0</v>
      </c>
      <c r="E52" s="104">
        <f t="shared" si="17"/>
        <v>0</v>
      </c>
      <c r="F52" s="104">
        <f t="shared" si="18"/>
        <v>0</v>
      </c>
      <c r="G52" s="104">
        <f t="shared" si="19"/>
        <v>0</v>
      </c>
      <c r="H52" s="104">
        <f t="shared" si="20"/>
        <v>0</v>
      </c>
      <c r="I52" s="104">
        <f t="shared" si="21"/>
        <v>0</v>
      </c>
      <c r="J52" s="186">
        <f t="shared" si="22"/>
        <v>0</v>
      </c>
      <c r="L52" s="85"/>
      <c r="M52" s="85"/>
      <c r="N52" s="85"/>
    </row>
    <row r="53" spans="1:14" ht="15" hidden="1" customHeight="1">
      <c r="A53" s="54"/>
      <c r="B53" s="82"/>
      <c r="C53" s="140">
        <f t="shared" si="16"/>
        <v>0</v>
      </c>
      <c r="D53" s="140">
        <f t="shared" si="9"/>
        <v>0</v>
      </c>
      <c r="E53" s="104">
        <f t="shared" si="17"/>
        <v>0</v>
      </c>
      <c r="F53" s="104">
        <f t="shared" si="18"/>
        <v>0</v>
      </c>
      <c r="G53" s="104">
        <f t="shared" si="19"/>
        <v>0</v>
      </c>
      <c r="H53" s="104">
        <f t="shared" si="20"/>
        <v>0</v>
      </c>
      <c r="I53" s="104">
        <f t="shared" si="21"/>
        <v>0</v>
      </c>
      <c r="J53" s="186">
        <f t="shared" si="22"/>
        <v>0</v>
      </c>
      <c r="L53" s="85"/>
      <c r="M53" s="85"/>
      <c r="N53" s="85"/>
    </row>
    <row r="54" spans="1:14" ht="15" hidden="1" customHeight="1">
      <c r="A54" s="54"/>
      <c r="B54" s="82"/>
      <c r="C54" s="140">
        <f t="shared" si="16"/>
        <v>0</v>
      </c>
      <c r="D54" s="140">
        <f t="shared" si="9"/>
        <v>0</v>
      </c>
      <c r="E54" s="104">
        <f t="shared" si="17"/>
        <v>0</v>
      </c>
      <c r="F54" s="104">
        <f t="shared" si="18"/>
        <v>0</v>
      </c>
      <c r="G54" s="104">
        <f t="shared" si="19"/>
        <v>0</v>
      </c>
      <c r="H54" s="104">
        <f t="shared" si="20"/>
        <v>0</v>
      </c>
      <c r="I54" s="104">
        <f t="shared" si="21"/>
        <v>0</v>
      </c>
      <c r="J54" s="186">
        <f t="shared" si="22"/>
        <v>0</v>
      </c>
      <c r="L54" s="85"/>
      <c r="M54" s="85"/>
      <c r="N54" s="85"/>
    </row>
    <row r="55" spans="1:14" hidden="1">
      <c r="A55" s="54"/>
      <c r="B55" s="82"/>
      <c r="C55" s="140">
        <f t="shared" si="16"/>
        <v>0</v>
      </c>
      <c r="D55" s="140">
        <f t="shared" si="9"/>
        <v>0</v>
      </c>
      <c r="E55" s="104">
        <f t="shared" si="17"/>
        <v>0</v>
      </c>
      <c r="F55" s="104">
        <f t="shared" si="18"/>
        <v>0</v>
      </c>
      <c r="G55" s="104">
        <f t="shared" si="19"/>
        <v>0</v>
      </c>
      <c r="H55" s="104">
        <f t="shared" si="20"/>
        <v>0</v>
      </c>
      <c r="I55" s="104">
        <f t="shared" si="21"/>
        <v>0</v>
      </c>
      <c r="J55" s="186">
        <f t="shared" si="22"/>
        <v>0</v>
      </c>
      <c r="L55" s="85"/>
      <c r="M55" s="85"/>
      <c r="N55" s="85"/>
    </row>
    <row r="56" spans="1:14" hidden="1">
      <c r="A56" s="54"/>
      <c r="B56" s="82"/>
      <c r="C56" s="140">
        <f t="shared" si="16"/>
        <v>0</v>
      </c>
      <c r="D56" s="140">
        <f t="shared" si="9"/>
        <v>0</v>
      </c>
      <c r="E56" s="104">
        <f t="shared" si="17"/>
        <v>0</v>
      </c>
      <c r="F56" s="104">
        <f t="shared" si="18"/>
        <v>0</v>
      </c>
      <c r="G56" s="104">
        <f t="shared" si="19"/>
        <v>0</v>
      </c>
      <c r="H56" s="104">
        <f t="shared" si="20"/>
        <v>0</v>
      </c>
      <c r="I56" s="104">
        <f t="shared" si="21"/>
        <v>0</v>
      </c>
      <c r="J56" s="186">
        <f t="shared" si="22"/>
        <v>0</v>
      </c>
      <c r="L56" s="85"/>
      <c r="M56" s="85"/>
      <c r="N56" s="85"/>
    </row>
    <row r="57" spans="1:14" hidden="1">
      <c r="A57" s="54"/>
      <c r="B57" s="82"/>
      <c r="C57" s="140">
        <f t="shared" si="16"/>
        <v>0</v>
      </c>
      <c r="D57" s="140">
        <f t="shared" si="9"/>
        <v>0</v>
      </c>
      <c r="E57" s="104">
        <f t="shared" si="17"/>
        <v>0</v>
      </c>
      <c r="F57" s="104">
        <f t="shared" si="18"/>
        <v>0</v>
      </c>
      <c r="G57" s="104">
        <f t="shared" si="19"/>
        <v>0</v>
      </c>
      <c r="H57" s="104">
        <f t="shared" si="20"/>
        <v>0</v>
      </c>
      <c r="I57" s="104">
        <f t="shared" si="21"/>
        <v>0</v>
      </c>
      <c r="J57" s="186">
        <f t="shared" si="22"/>
        <v>0</v>
      </c>
      <c r="L57" s="85"/>
      <c r="M57" s="85"/>
      <c r="N57" s="85"/>
    </row>
    <row r="58" spans="1:14" hidden="1">
      <c r="A58" s="54"/>
      <c r="B58" s="82"/>
      <c r="C58" s="140">
        <f t="shared" si="16"/>
        <v>0</v>
      </c>
      <c r="D58" s="140">
        <f t="shared" si="9"/>
        <v>0</v>
      </c>
      <c r="E58" s="104">
        <f t="shared" si="17"/>
        <v>0</v>
      </c>
      <c r="F58" s="104">
        <f t="shared" si="18"/>
        <v>0</v>
      </c>
      <c r="G58" s="104">
        <f t="shared" si="19"/>
        <v>0</v>
      </c>
      <c r="H58" s="104">
        <f t="shared" si="20"/>
        <v>0</v>
      </c>
      <c r="I58" s="104">
        <f t="shared" si="21"/>
        <v>0</v>
      </c>
      <c r="J58" s="186">
        <f t="shared" si="22"/>
        <v>0</v>
      </c>
      <c r="L58" s="85"/>
      <c r="M58" s="85"/>
      <c r="N58" s="85"/>
    </row>
    <row r="59" spans="1:14" hidden="1">
      <c r="A59" s="54"/>
      <c r="B59" s="82"/>
      <c r="C59" s="140">
        <f t="shared" si="16"/>
        <v>0</v>
      </c>
      <c r="D59" s="140">
        <f t="shared" si="9"/>
        <v>0</v>
      </c>
      <c r="E59" s="104">
        <f t="shared" si="17"/>
        <v>0</v>
      </c>
      <c r="F59" s="104">
        <f t="shared" si="18"/>
        <v>0</v>
      </c>
      <c r="G59" s="104">
        <f t="shared" si="19"/>
        <v>0</v>
      </c>
      <c r="H59" s="104">
        <f t="shared" si="20"/>
        <v>0</v>
      </c>
      <c r="I59" s="104">
        <f t="shared" si="21"/>
        <v>0</v>
      </c>
      <c r="J59" s="186">
        <f t="shared" si="22"/>
        <v>0</v>
      </c>
      <c r="L59" s="85"/>
      <c r="M59" s="85"/>
      <c r="N59" s="85"/>
    </row>
    <row r="60" spans="1:14" hidden="1">
      <c r="A60" s="54"/>
      <c r="B60" s="82"/>
      <c r="C60" s="140">
        <f t="shared" si="16"/>
        <v>0</v>
      </c>
      <c r="D60" s="140">
        <f t="shared" si="9"/>
        <v>0</v>
      </c>
      <c r="E60" s="104">
        <f t="shared" si="17"/>
        <v>0</v>
      </c>
      <c r="F60" s="104">
        <f t="shared" si="18"/>
        <v>0</v>
      </c>
      <c r="G60" s="104">
        <f t="shared" si="19"/>
        <v>0</v>
      </c>
      <c r="H60" s="104">
        <f t="shared" si="20"/>
        <v>0</v>
      </c>
      <c r="I60" s="104">
        <f t="shared" si="21"/>
        <v>0</v>
      </c>
      <c r="J60" s="186">
        <f t="shared" si="22"/>
        <v>0</v>
      </c>
      <c r="L60" s="85"/>
      <c r="M60" s="85"/>
      <c r="N60" s="85"/>
    </row>
    <row r="61" spans="1:14" hidden="1">
      <c r="A61" s="54"/>
      <c r="B61" s="82"/>
      <c r="C61" s="140">
        <f t="shared" si="16"/>
        <v>0</v>
      </c>
      <c r="D61" s="140">
        <f t="shared" si="9"/>
        <v>0</v>
      </c>
      <c r="E61" s="104">
        <f t="shared" si="17"/>
        <v>0</v>
      </c>
      <c r="F61" s="104">
        <f t="shared" si="18"/>
        <v>0</v>
      </c>
      <c r="G61" s="104">
        <f t="shared" si="19"/>
        <v>0</v>
      </c>
      <c r="H61" s="104">
        <f t="shared" si="20"/>
        <v>0</v>
      </c>
      <c r="I61" s="104">
        <f t="shared" si="21"/>
        <v>0</v>
      </c>
      <c r="J61" s="186">
        <f t="shared" si="22"/>
        <v>0</v>
      </c>
      <c r="L61" s="85"/>
      <c r="M61" s="85"/>
      <c r="N61" s="85"/>
    </row>
    <row r="62" spans="1:14" hidden="1">
      <c r="A62" s="54"/>
      <c r="B62" s="82"/>
      <c r="C62" s="140">
        <f t="shared" si="16"/>
        <v>0</v>
      </c>
      <c r="D62" s="140">
        <f t="shared" si="9"/>
        <v>0</v>
      </c>
      <c r="E62" s="104">
        <f t="shared" si="17"/>
        <v>0</v>
      </c>
      <c r="F62" s="104">
        <f t="shared" si="18"/>
        <v>0</v>
      </c>
      <c r="G62" s="104">
        <f t="shared" si="19"/>
        <v>0</v>
      </c>
      <c r="H62" s="104">
        <f t="shared" si="20"/>
        <v>0</v>
      </c>
      <c r="I62" s="104">
        <f t="shared" si="21"/>
        <v>0</v>
      </c>
      <c r="J62" s="186">
        <f t="shared" si="22"/>
        <v>0</v>
      </c>
      <c r="L62" s="85"/>
      <c r="M62" s="85"/>
      <c r="N62" s="85"/>
    </row>
    <row r="63" spans="1:14" hidden="1">
      <c r="A63" s="54"/>
      <c r="B63" s="82"/>
      <c r="C63" s="140">
        <f t="shared" si="16"/>
        <v>0</v>
      </c>
      <c r="D63" s="140">
        <f t="shared" si="9"/>
        <v>0</v>
      </c>
      <c r="E63" s="104">
        <f t="shared" si="17"/>
        <v>0</v>
      </c>
      <c r="F63" s="104">
        <f t="shared" si="18"/>
        <v>0</v>
      </c>
      <c r="G63" s="104">
        <f t="shared" si="19"/>
        <v>0</v>
      </c>
      <c r="H63" s="104">
        <f t="shared" si="20"/>
        <v>0</v>
      </c>
      <c r="I63" s="104">
        <f t="shared" si="21"/>
        <v>0</v>
      </c>
      <c r="J63" s="186">
        <f t="shared" si="22"/>
        <v>0</v>
      </c>
      <c r="L63" s="85"/>
      <c r="M63" s="85"/>
      <c r="N63" s="85"/>
    </row>
    <row r="64" spans="1:14" hidden="1">
      <c r="A64" s="54"/>
      <c r="B64" s="82"/>
      <c r="C64" s="140">
        <f t="shared" si="16"/>
        <v>0</v>
      </c>
      <c r="D64" s="140">
        <f t="shared" si="9"/>
        <v>0</v>
      </c>
      <c r="E64" s="104">
        <f t="shared" si="17"/>
        <v>0</v>
      </c>
      <c r="F64" s="104">
        <f t="shared" si="18"/>
        <v>0</v>
      </c>
      <c r="G64" s="104">
        <f t="shared" si="19"/>
        <v>0</v>
      </c>
      <c r="H64" s="104">
        <f t="shared" si="20"/>
        <v>0</v>
      </c>
      <c r="I64" s="104">
        <f t="shared" si="21"/>
        <v>0</v>
      </c>
      <c r="J64" s="186">
        <f t="shared" si="22"/>
        <v>0</v>
      </c>
      <c r="L64" s="85"/>
      <c r="M64" s="85"/>
      <c r="N64" s="85"/>
    </row>
    <row r="65" spans="1:14" hidden="1">
      <c r="A65" s="54"/>
      <c r="B65" s="82"/>
      <c r="C65" s="140">
        <f t="shared" si="16"/>
        <v>0</v>
      </c>
      <c r="D65" s="140">
        <f t="shared" si="9"/>
        <v>0</v>
      </c>
      <c r="E65" s="104">
        <f t="shared" si="17"/>
        <v>0</v>
      </c>
      <c r="F65" s="104">
        <f t="shared" si="18"/>
        <v>0</v>
      </c>
      <c r="G65" s="104">
        <f t="shared" si="19"/>
        <v>0</v>
      </c>
      <c r="H65" s="104">
        <f t="shared" si="20"/>
        <v>0</v>
      </c>
      <c r="I65" s="104">
        <f t="shared" si="21"/>
        <v>0</v>
      </c>
      <c r="J65" s="186">
        <f t="shared" si="22"/>
        <v>0</v>
      </c>
      <c r="L65" s="85"/>
      <c r="M65" s="85"/>
      <c r="N65" s="85"/>
    </row>
    <row r="66" spans="1:14" hidden="1">
      <c r="A66" s="54"/>
      <c r="B66" s="82"/>
      <c r="C66" s="140">
        <f t="shared" si="16"/>
        <v>0</v>
      </c>
      <c r="D66" s="140">
        <f t="shared" si="9"/>
        <v>0</v>
      </c>
      <c r="E66" s="104">
        <f t="shared" si="17"/>
        <v>0</v>
      </c>
      <c r="F66" s="104">
        <f t="shared" si="18"/>
        <v>0</v>
      </c>
      <c r="G66" s="104">
        <f t="shared" si="19"/>
        <v>0</v>
      </c>
      <c r="H66" s="104">
        <f t="shared" si="20"/>
        <v>0</v>
      </c>
      <c r="I66" s="104">
        <f t="shared" si="21"/>
        <v>0</v>
      </c>
      <c r="J66" s="186">
        <f t="shared" si="22"/>
        <v>0</v>
      </c>
      <c r="L66" s="85"/>
      <c r="M66" s="85"/>
      <c r="N66" s="85"/>
    </row>
    <row r="67" spans="1:14" hidden="1">
      <c r="A67" s="54"/>
      <c r="B67" s="82"/>
      <c r="C67" s="140">
        <f t="shared" si="16"/>
        <v>0</v>
      </c>
      <c r="D67" s="140">
        <f t="shared" si="9"/>
        <v>0</v>
      </c>
      <c r="E67" s="104">
        <f t="shared" si="17"/>
        <v>0</v>
      </c>
      <c r="F67" s="104">
        <f t="shared" si="18"/>
        <v>0</v>
      </c>
      <c r="G67" s="104">
        <f t="shared" si="19"/>
        <v>0</v>
      </c>
      <c r="H67" s="104">
        <f t="shared" si="20"/>
        <v>0</v>
      </c>
      <c r="I67" s="104">
        <f t="shared" si="21"/>
        <v>0</v>
      </c>
      <c r="J67" s="186">
        <f t="shared" si="22"/>
        <v>0</v>
      </c>
      <c r="L67" s="85"/>
      <c r="M67" s="85"/>
      <c r="N67" s="85"/>
    </row>
    <row r="68" spans="1:14" hidden="1">
      <c r="A68" s="54"/>
      <c r="B68" s="82"/>
      <c r="C68" s="140">
        <f t="shared" si="16"/>
        <v>0</v>
      </c>
      <c r="D68" s="140">
        <f t="shared" si="9"/>
        <v>0</v>
      </c>
      <c r="E68" s="104">
        <f t="shared" si="17"/>
        <v>0</v>
      </c>
      <c r="F68" s="104">
        <f t="shared" si="18"/>
        <v>0</v>
      </c>
      <c r="G68" s="104">
        <f t="shared" si="19"/>
        <v>0</v>
      </c>
      <c r="H68" s="104">
        <f t="shared" si="20"/>
        <v>0</v>
      </c>
      <c r="I68" s="104">
        <f t="shared" si="21"/>
        <v>0</v>
      </c>
      <c r="J68" s="186">
        <f t="shared" si="22"/>
        <v>0</v>
      </c>
      <c r="L68" s="85"/>
      <c r="M68" s="85"/>
      <c r="N68" s="85"/>
    </row>
    <row r="69" spans="1:14" hidden="1">
      <c r="A69" s="54"/>
      <c r="B69" s="82"/>
      <c r="C69" s="140">
        <f t="shared" si="16"/>
        <v>0</v>
      </c>
      <c r="D69" s="140">
        <f t="shared" si="9"/>
        <v>0</v>
      </c>
      <c r="E69" s="104">
        <f t="shared" si="17"/>
        <v>0</v>
      </c>
      <c r="F69" s="104">
        <f t="shared" si="18"/>
        <v>0</v>
      </c>
      <c r="G69" s="104">
        <f t="shared" si="19"/>
        <v>0</v>
      </c>
      <c r="H69" s="104">
        <f t="shared" si="20"/>
        <v>0</v>
      </c>
      <c r="I69" s="104">
        <f t="shared" si="21"/>
        <v>0</v>
      </c>
      <c r="J69" s="186">
        <f t="shared" si="22"/>
        <v>0</v>
      </c>
      <c r="L69" s="85"/>
      <c r="M69" s="85"/>
      <c r="N69" s="85"/>
    </row>
    <row r="70" spans="1:14" hidden="1">
      <c r="A70" s="54"/>
      <c r="B70" s="82"/>
      <c r="C70" s="140">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L70" s="85"/>
      <c r="M70" s="85"/>
      <c r="N70" s="85"/>
    </row>
    <row r="71" spans="1:14" hidden="1">
      <c r="A71" s="54"/>
      <c r="B71" s="82"/>
      <c r="C71" s="140">
        <f t="shared" si="23"/>
        <v>0</v>
      </c>
      <c r="D71" s="140">
        <f t="shared" ref="D71:D84" si="30">SUM(E71:J71)-MIN(E71:I71)</f>
        <v>0</v>
      </c>
      <c r="E71" s="104">
        <f t="shared" si="24"/>
        <v>0</v>
      </c>
      <c r="F71" s="104">
        <f t="shared" si="25"/>
        <v>0</v>
      </c>
      <c r="G71" s="104">
        <f t="shared" si="26"/>
        <v>0</v>
      </c>
      <c r="H71" s="104">
        <f t="shared" si="27"/>
        <v>0</v>
      </c>
      <c r="I71" s="104">
        <f t="shared" si="28"/>
        <v>0</v>
      </c>
      <c r="J71" s="186">
        <f t="shared" si="29"/>
        <v>0</v>
      </c>
      <c r="L71" s="85"/>
      <c r="M71" s="85"/>
      <c r="N71" s="85"/>
    </row>
    <row r="72" spans="1:14" hidden="1">
      <c r="A72" s="54"/>
      <c r="B72" s="82"/>
      <c r="C72" s="140">
        <f t="shared" si="23"/>
        <v>0</v>
      </c>
      <c r="D72" s="140">
        <f t="shared" si="30"/>
        <v>0</v>
      </c>
      <c r="E72" s="104">
        <f t="shared" si="24"/>
        <v>0</v>
      </c>
      <c r="F72" s="104">
        <f t="shared" si="25"/>
        <v>0</v>
      </c>
      <c r="G72" s="104">
        <f t="shared" si="26"/>
        <v>0</v>
      </c>
      <c r="H72" s="104">
        <f t="shared" si="27"/>
        <v>0</v>
      </c>
      <c r="I72" s="104">
        <f t="shared" si="28"/>
        <v>0</v>
      </c>
      <c r="J72" s="186">
        <f t="shared" si="29"/>
        <v>0</v>
      </c>
      <c r="L72" s="85"/>
      <c r="M72" s="85"/>
      <c r="N72" s="85"/>
    </row>
    <row r="73" spans="1:14" hidden="1">
      <c r="A73" s="54"/>
      <c r="B73" s="82"/>
      <c r="C73" s="140">
        <f t="shared" si="23"/>
        <v>0</v>
      </c>
      <c r="D73" s="140">
        <f t="shared" si="30"/>
        <v>0</v>
      </c>
      <c r="E73" s="104">
        <f t="shared" si="24"/>
        <v>0</v>
      </c>
      <c r="F73" s="104">
        <f t="shared" si="25"/>
        <v>0</v>
      </c>
      <c r="G73" s="104">
        <f t="shared" si="26"/>
        <v>0</v>
      </c>
      <c r="H73" s="104">
        <f t="shared" si="27"/>
        <v>0</v>
      </c>
      <c r="I73" s="104">
        <f t="shared" si="28"/>
        <v>0</v>
      </c>
      <c r="J73" s="186">
        <f t="shared" si="29"/>
        <v>0</v>
      </c>
      <c r="L73" s="85"/>
      <c r="M73" s="85"/>
      <c r="N73" s="85"/>
    </row>
    <row r="74" spans="1:14" hidden="1">
      <c r="A74" s="54"/>
      <c r="B74" s="82"/>
      <c r="C74" s="140">
        <f t="shared" si="23"/>
        <v>0</v>
      </c>
      <c r="D74" s="140">
        <f t="shared" si="30"/>
        <v>0</v>
      </c>
      <c r="E74" s="104">
        <f t="shared" si="24"/>
        <v>0</v>
      </c>
      <c r="F74" s="104">
        <f t="shared" si="25"/>
        <v>0</v>
      </c>
      <c r="G74" s="104">
        <f t="shared" si="26"/>
        <v>0</v>
      </c>
      <c r="H74" s="104">
        <f t="shared" si="27"/>
        <v>0</v>
      </c>
      <c r="I74" s="104">
        <f t="shared" si="28"/>
        <v>0</v>
      </c>
      <c r="J74" s="186">
        <f t="shared" si="29"/>
        <v>0</v>
      </c>
      <c r="L74" s="85"/>
      <c r="M74" s="85"/>
      <c r="N74" s="85"/>
    </row>
    <row r="75" spans="1:14" hidden="1">
      <c r="A75" s="54"/>
      <c r="B75" s="82"/>
      <c r="C75" s="140">
        <f t="shared" si="23"/>
        <v>0</v>
      </c>
      <c r="D75" s="140">
        <f t="shared" si="30"/>
        <v>0</v>
      </c>
      <c r="E75" s="104">
        <f t="shared" si="24"/>
        <v>0</v>
      </c>
      <c r="F75" s="104">
        <f t="shared" si="25"/>
        <v>0</v>
      </c>
      <c r="G75" s="104">
        <f t="shared" si="26"/>
        <v>0</v>
      </c>
      <c r="H75" s="104">
        <f t="shared" si="27"/>
        <v>0</v>
      </c>
      <c r="I75" s="104">
        <f t="shared" si="28"/>
        <v>0</v>
      </c>
      <c r="J75" s="186">
        <f t="shared" si="29"/>
        <v>0</v>
      </c>
      <c r="L75" s="85"/>
      <c r="M75" s="85"/>
      <c r="N75" s="85"/>
    </row>
    <row r="76" spans="1:14" ht="15" hidden="1">
      <c r="A76" s="54"/>
      <c r="B76" s="83"/>
      <c r="C76" s="140">
        <f t="shared" si="23"/>
        <v>0</v>
      </c>
      <c r="D76" s="140">
        <f t="shared" si="30"/>
        <v>0</v>
      </c>
      <c r="E76" s="104">
        <f t="shared" si="24"/>
        <v>0</v>
      </c>
      <c r="F76" s="104">
        <f t="shared" si="25"/>
        <v>0</v>
      </c>
      <c r="G76" s="104">
        <f t="shared" si="26"/>
        <v>0</v>
      </c>
      <c r="H76" s="104">
        <f t="shared" si="27"/>
        <v>0</v>
      </c>
      <c r="I76" s="104">
        <f t="shared" si="28"/>
        <v>0</v>
      </c>
      <c r="J76" s="186">
        <f t="shared" si="29"/>
        <v>0</v>
      </c>
      <c r="L76" s="85"/>
      <c r="M76" s="85"/>
      <c r="N76" s="85"/>
    </row>
    <row r="77" spans="1:14" ht="15" hidden="1">
      <c r="A77" s="54"/>
      <c r="B77" s="83"/>
      <c r="C77" s="140">
        <f t="shared" si="23"/>
        <v>0</v>
      </c>
      <c r="D77" s="140">
        <f t="shared" si="30"/>
        <v>0</v>
      </c>
      <c r="E77" s="104">
        <f t="shared" si="24"/>
        <v>0</v>
      </c>
      <c r="F77" s="104">
        <f t="shared" si="25"/>
        <v>0</v>
      </c>
      <c r="G77" s="104">
        <f t="shared" si="26"/>
        <v>0</v>
      </c>
      <c r="H77" s="104">
        <f t="shared" si="27"/>
        <v>0</v>
      </c>
      <c r="I77" s="104">
        <f t="shared" si="28"/>
        <v>0</v>
      </c>
      <c r="J77" s="186">
        <f t="shared" si="29"/>
        <v>0</v>
      </c>
      <c r="L77" s="85"/>
      <c r="M77" s="85"/>
      <c r="N77" s="85"/>
    </row>
    <row r="78" spans="1:14" ht="15" hidden="1">
      <c r="A78" s="54"/>
      <c r="B78" s="83"/>
      <c r="C78" s="140">
        <f t="shared" si="23"/>
        <v>0</v>
      </c>
      <c r="D78" s="140">
        <f t="shared" si="30"/>
        <v>0</v>
      </c>
      <c r="E78" s="104">
        <f t="shared" si="24"/>
        <v>0</v>
      </c>
      <c r="F78" s="104">
        <f t="shared" si="25"/>
        <v>0</v>
      </c>
      <c r="G78" s="104">
        <f t="shared" si="26"/>
        <v>0</v>
      </c>
      <c r="H78" s="104">
        <f t="shared" si="27"/>
        <v>0</v>
      </c>
      <c r="I78" s="104">
        <f t="shared" si="28"/>
        <v>0</v>
      </c>
      <c r="J78" s="186">
        <f t="shared" si="29"/>
        <v>0</v>
      </c>
      <c r="L78" s="85"/>
      <c r="M78" s="85"/>
      <c r="N78" s="85"/>
    </row>
    <row r="79" spans="1:14" ht="15" hidden="1">
      <c r="A79" s="54"/>
      <c r="B79" s="83"/>
      <c r="C79" s="140">
        <f t="shared" si="23"/>
        <v>0</v>
      </c>
      <c r="D79" s="140">
        <f t="shared" si="30"/>
        <v>0</v>
      </c>
      <c r="E79" s="104">
        <f t="shared" si="24"/>
        <v>0</v>
      </c>
      <c r="F79" s="104">
        <f t="shared" si="25"/>
        <v>0</v>
      </c>
      <c r="G79" s="104">
        <f t="shared" si="26"/>
        <v>0</v>
      </c>
      <c r="H79" s="104">
        <f t="shared" si="27"/>
        <v>0</v>
      </c>
      <c r="I79" s="104">
        <f t="shared" si="28"/>
        <v>0</v>
      </c>
      <c r="J79" s="186">
        <f t="shared" si="29"/>
        <v>0</v>
      </c>
      <c r="L79" s="85"/>
      <c r="M79" s="85"/>
      <c r="N79" s="85"/>
    </row>
    <row r="80" spans="1:14" ht="15" hidden="1">
      <c r="A80" s="54"/>
      <c r="B80" s="83"/>
      <c r="C80" s="140">
        <f t="shared" si="23"/>
        <v>0</v>
      </c>
      <c r="D80" s="140">
        <f t="shared" si="30"/>
        <v>0</v>
      </c>
      <c r="E80" s="104">
        <f t="shared" si="24"/>
        <v>0</v>
      </c>
      <c r="F80" s="104">
        <f t="shared" si="25"/>
        <v>0</v>
      </c>
      <c r="G80" s="104">
        <f t="shared" si="26"/>
        <v>0</v>
      </c>
      <c r="H80" s="104">
        <f t="shared" si="27"/>
        <v>0</v>
      </c>
      <c r="I80" s="104">
        <f t="shared" si="28"/>
        <v>0</v>
      </c>
      <c r="J80" s="186">
        <f t="shared" si="29"/>
        <v>0</v>
      </c>
      <c r="L80" s="85"/>
      <c r="M80" s="85"/>
      <c r="N80" s="85"/>
    </row>
    <row r="81" spans="1:24" ht="15" hidden="1">
      <c r="A81" s="54"/>
      <c r="B81" s="83"/>
      <c r="C81" s="140">
        <f t="shared" si="23"/>
        <v>0</v>
      </c>
      <c r="D81" s="140">
        <f t="shared" si="30"/>
        <v>0</v>
      </c>
      <c r="E81" s="104">
        <f t="shared" si="24"/>
        <v>0</v>
      </c>
      <c r="F81" s="104">
        <f t="shared" si="25"/>
        <v>0</v>
      </c>
      <c r="G81" s="104">
        <f t="shared" si="26"/>
        <v>0</v>
      </c>
      <c r="H81" s="104">
        <f t="shared" si="27"/>
        <v>0</v>
      </c>
      <c r="I81" s="104">
        <f t="shared" si="28"/>
        <v>0</v>
      </c>
      <c r="J81" s="186">
        <f t="shared" si="29"/>
        <v>0</v>
      </c>
      <c r="L81" s="85"/>
      <c r="M81" s="85"/>
      <c r="N81" s="85"/>
    </row>
    <row r="82" spans="1:24" ht="15" hidden="1">
      <c r="A82" s="54"/>
      <c r="B82" s="83"/>
      <c r="C82" s="140">
        <f t="shared" si="23"/>
        <v>0</v>
      </c>
      <c r="D82" s="140">
        <f t="shared" si="30"/>
        <v>0</v>
      </c>
      <c r="E82" s="104">
        <f t="shared" si="24"/>
        <v>0</v>
      </c>
      <c r="F82" s="104">
        <f t="shared" si="25"/>
        <v>0</v>
      </c>
      <c r="G82" s="104">
        <f t="shared" si="26"/>
        <v>0</v>
      </c>
      <c r="H82" s="104">
        <f t="shared" si="27"/>
        <v>0</v>
      </c>
      <c r="I82" s="104">
        <f t="shared" si="28"/>
        <v>0</v>
      </c>
      <c r="J82" s="186">
        <f t="shared" si="29"/>
        <v>0</v>
      </c>
      <c r="L82" s="85"/>
      <c r="M82" s="85"/>
      <c r="N82" s="85"/>
    </row>
    <row r="83" spans="1:24" ht="15" hidden="1">
      <c r="A83" s="54"/>
      <c r="B83" s="83"/>
      <c r="C83" s="140">
        <f t="shared" si="23"/>
        <v>0</v>
      </c>
      <c r="D83" s="140">
        <f t="shared" si="30"/>
        <v>0</v>
      </c>
      <c r="E83" s="104">
        <f t="shared" si="24"/>
        <v>0</v>
      </c>
      <c r="F83" s="104">
        <f t="shared" si="25"/>
        <v>0</v>
      </c>
      <c r="G83" s="104">
        <f t="shared" si="26"/>
        <v>0</v>
      </c>
      <c r="H83" s="104">
        <f t="shared" si="27"/>
        <v>0</v>
      </c>
      <c r="I83" s="104">
        <f t="shared" si="28"/>
        <v>0</v>
      </c>
      <c r="J83" s="186">
        <f t="shared" si="29"/>
        <v>0</v>
      </c>
      <c r="L83" s="85"/>
      <c r="M83" s="85"/>
      <c r="N83" s="85"/>
    </row>
    <row r="84" spans="1:24" ht="15" hidden="1">
      <c r="A84" s="49"/>
      <c r="B84" s="83"/>
      <c r="C84" s="140">
        <f t="shared" si="23"/>
        <v>0</v>
      </c>
      <c r="D84" s="140">
        <f t="shared" si="30"/>
        <v>0</v>
      </c>
      <c r="E84" s="104">
        <f t="shared" si="24"/>
        <v>0</v>
      </c>
      <c r="F84" s="104">
        <f t="shared" si="25"/>
        <v>0</v>
      </c>
      <c r="G84" s="104">
        <f t="shared" si="26"/>
        <v>0</v>
      </c>
      <c r="H84" s="104">
        <f t="shared" si="27"/>
        <v>0</v>
      </c>
      <c r="I84" s="104">
        <f t="shared" si="28"/>
        <v>0</v>
      </c>
      <c r="J84" s="186">
        <f t="shared" si="29"/>
        <v>0</v>
      </c>
      <c r="L84" s="85"/>
      <c r="M84" s="85"/>
      <c r="N84" s="85"/>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13</v>
      </c>
      <c r="C92" s="122"/>
      <c r="D92" s="95"/>
      <c r="E92" s="96"/>
      <c r="F92" s="97">
        <f>COUNTA(F93:F136)</f>
        <v>6</v>
      </c>
      <c r="H92" s="95"/>
      <c r="I92" s="96"/>
      <c r="J92" s="97">
        <f>COUNTA(J93:J136)</f>
        <v>14</v>
      </c>
      <c r="L92" s="95"/>
      <c r="M92" s="96"/>
      <c r="N92" s="97">
        <f>COUNTA(N93:N136)</f>
        <v>2</v>
      </c>
      <c r="O92" s="122"/>
      <c r="P92" s="128"/>
      <c r="Q92" s="127"/>
      <c r="R92" s="90">
        <f>COUNTA(R93:R136)</f>
        <v>1</v>
      </c>
      <c r="S92" s="122"/>
      <c r="T92" s="128"/>
      <c r="U92" s="127"/>
      <c r="V92" s="90">
        <f>COUNTA(V93:V136)</f>
        <v>0</v>
      </c>
      <c r="W92" s="122"/>
      <c r="X92" s="128"/>
    </row>
    <row r="93" spans="1:24">
      <c r="A93" s="88">
        <v>1</v>
      </c>
      <c r="B93" s="85" t="s">
        <v>906</v>
      </c>
      <c r="C93" s="85">
        <f>VLOOKUP(B92,'POINTS SCORE'!$B$8:$AK$37,2,FALSE)</f>
        <v>39</v>
      </c>
      <c r="D93" s="94">
        <f>VLOOKUP(B92,'POINTS SCORE'!$B$37:$AK$78,2,FALSE)</f>
        <v>40</v>
      </c>
      <c r="E93" s="96">
        <v>1</v>
      </c>
      <c r="F93" s="85" t="s">
        <v>911</v>
      </c>
      <c r="G93" s="94">
        <f>VLOOKUP(F92,'POINTS SCORE'!$B$8:$AK$37,2,FALSE)</f>
        <v>36</v>
      </c>
      <c r="H93" s="94">
        <f>VLOOKUP(F92,'POINTS SCORE'!$B$37:$AK$78,2,FALSE)</f>
        <v>40</v>
      </c>
      <c r="I93" s="96">
        <v>1</v>
      </c>
      <c r="J93" s="85" t="s">
        <v>911</v>
      </c>
      <c r="K93" s="94">
        <f>VLOOKUP(J92,'POINTS SCORE'!$B$8:$AK$37,2,FALSE)</f>
        <v>40</v>
      </c>
      <c r="L93" s="94">
        <f>VLOOKUP(J92,'POINTS SCORE'!$B$37:$AK$78,2,FALSE)</f>
        <v>40</v>
      </c>
      <c r="M93" s="96">
        <v>1</v>
      </c>
      <c r="N93" s="85" t="s">
        <v>915</v>
      </c>
      <c r="O93" s="94">
        <f>VLOOKUP(N92,'POINTS SCORE'!$B$8:$AK$37,2,FALSE)</f>
        <v>17</v>
      </c>
      <c r="P93" s="94">
        <f>VLOOKUP(N92,'POINTS SCORE'!$B$37:$AK$78,2,FALSE)</f>
        <v>20</v>
      </c>
      <c r="Q93" s="88">
        <v>1</v>
      </c>
      <c r="R93" s="85" t="s">
        <v>915</v>
      </c>
      <c r="S93" s="94">
        <f>VLOOKUP(R92,'POINTS SCORE'!$B$8:$AK$37,2,FALSE)</f>
        <v>16</v>
      </c>
      <c r="T93" s="94">
        <f>VLOOKUP(R92,'POINTS SCORE'!$B$37:$AK$78,2,FALSE)</f>
        <v>20</v>
      </c>
      <c r="U93" s="88">
        <v>1</v>
      </c>
      <c r="W93" s="85">
        <v>0</v>
      </c>
      <c r="X93" s="89">
        <v>0</v>
      </c>
    </row>
    <row r="94" spans="1:24">
      <c r="A94" s="88">
        <v>2</v>
      </c>
      <c r="B94" s="85" t="s">
        <v>978</v>
      </c>
      <c r="C94" s="85">
        <f>VLOOKUP(B92,'POINTS SCORE'!$B$8:$AK$37,3,FALSE)</f>
        <v>36</v>
      </c>
      <c r="D94" s="94">
        <f>VLOOKUP(B92,'POINTS SCORE'!$B$37:$AK$78,3,FALSE)</f>
        <v>39</v>
      </c>
      <c r="E94" s="96">
        <v>2</v>
      </c>
      <c r="F94" s="85" t="s">
        <v>979</v>
      </c>
      <c r="G94" s="94">
        <f>VLOOKUP(F92,'POINTS SCORE'!$B$8:$AK$37,3,FALSE)</f>
        <v>28</v>
      </c>
      <c r="H94" s="94">
        <f>VLOOKUP(F92,'POINTS SCORE'!$B$37:$AK$78,3,FALSE)</f>
        <v>39</v>
      </c>
      <c r="I94" s="96">
        <v>2</v>
      </c>
      <c r="J94" s="85" t="s">
        <v>1216</v>
      </c>
      <c r="K94" s="94">
        <f>VLOOKUP(J92,'POINTS SCORE'!$B$8:$AK$37,3,FALSE)</f>
        <v>37</v>
      </c>
      <c r="L94" s="94">
        <f>VLOOKUP(J92,'POINTS SCORE'!$B$37:$AK$78,3,FALSE)</f>
        <v>39</v>
      </c>
      <c r="M94" s="96">
        <v>2</v>
      </c>
      <c r="N94" s="85" t="s">
        <v>1090</v>
      </c>
      <c r="O94" s="85">
        <v>0</v>
      </c>
      <c r="P94" s="85">
        <v>0</v>
      </c>
      <c r="Q94" s="88">
        <v>2</v>
      </c>
      <c r="S94" s="85">
        <v>0</v>
      </c>
      <c r="T94" s="85">
        <v>0</v>
      </c>
      <c r="U94" s="88">
        <v>2</v>
      </c>
      <c r="W94" s="85" t="e">
        <f>VLOOKUP(V92,'POINTS SCORE'!$B$8:$AK$37,3,FALSE)</f>
        <v>#N/A</v>
      </c>
      <c r="X94" s="89" t="e">
        <f>VLOOKUP(V92,'POINTS SCORE'!$B$37:$AK$78,3,FALSE)</f>
        <v>#N/A</v>
      </c>
    </row>
    <row r="95" spans="1:24">
      <c r="A95" s="88">
        <v>3</v>
      </c>
      <c r="B95" s="85" t="s">
        <v>907</v>
      </c>
      <c r="C95" s="85">
        <f>VLOOKUP(B92,'POINTS SCORE'!$B$8:$AK$37,4,FALSE)</f>
        <v>32</v>
      </c>
      <c r="D95" s="94">
        <f>VLOOKUP(B92,'POINTS SCORE'!$B$37:$AK$78,4,FALSE)</f>
        <v>38</v>
      </c>
      <c r="E95" s="96">
        <v>3</v>
      </c>
      <c r="F95" s="85" t="s">
        <v>910</v>
      </c>
      <c r="G95" s="85">
        <f>VLOOKUP(F92,'POINTS SCORE'!$B$8:$AK$37,4,FALSE)</f>
        <v>24</v>
      </c>
      <c r="H95" s="94">
        <f>VLOOKUP(F92,'POINTS SCORE'!$B$37:$AK$78,4,FALSE)</f>
        <v>38</v>
      </c>
      <c r="I95" s="96">
        <v>3</v>
      </c>
      <c r="J95" s="85" t="s">
        <v>1217</v>
      </c>
      <c r="K95" s="94">
        <v>0</v>
      </c>
      <c r="L95" s="94">
        <v>0</v>
      </c>
      <c r="M95" s="96">
        <v>3</v>
      </c>
      <c r="N95" s="85"/>
      <c r="O95" s="85">
        <v>0</v>
      </c>
      <c r="P95" s="85">
        <v>0</v>
      </c>
      <c r="Q95" s="88">
        <v>3</v>
      </c>
      <c r="S95" s="85">
        <v>0</v>
      </c>
      <c r="T95" s="85">
        <v>0</v>
      </c>
      <c r="U95" s="88">
        <v>3</v>
      </c>
      <c r="W95" s="85" t="e">
        <f>VLOOKUP(V92,'POINTS SCORE'!$B$8:$AK$37,4,FALSE)</f>
        <v>#N/A</v>
      </c>
      <c r="X95" s="89" t="e">
        <f>VLOOKUP(V92,'POINTS SCORE'!$B$37:$AK$78,4,FALSE)</f>
        <v>#N/A</v>
      </c>
    </row>
    <row r="96" spans="1:24">
      <c r="A96" s="88">
        <v>4</v>
      </c>
      <c r="B96" s="85" t="s">
        <v>908</v>
      </c>
      <c r="C96" s="85">
        <f>VLOOKUP(B92,'POINTS SCORE'!$B$8:$AK$37,5,FALSE)</f>
        <v>27</v>
      </c>
      <c r="D96" s="94">
        <f>VLOOKUP(B92,'POINTS SCORE'!$B$37:$AK$78,5,FALSE)</f>
        <v>37</v>
      </c>
      <c r="E96" s="96">
        <v>4</v>
      </c>
      <c r="F96" s="85" t="s">
        <v>915</v>
      </c>
      <c r="G96" s="85">
        <f>VLOOKUP(F92,'POINTS SCORE'!$B$8:$AK$37,5,FALSE)</f>
        <v>20</v>
      </c>
      <c r="H96" s="94">
        <f>VLOOKUP(F92,'POINTS SCORE'!$B$37:$AK$78,5,FALSE)</f>
        <v>37</v>
      </c>
      <c r="I96" s="96">
        <v>4</v>
      </c>
      <c r="J96" s="85" t="s">
        <v>1032</v>
      </c>
      <c r="K96" s="94">
        <v>0</v>
      </c>
      <c r="L96" s="94">
        <v>0</v>
      </c>
      <c r="M96" s="96">
        <v>4</v>
      </c>
      <c r="N96" s="85"/>
      <c r="O96" s="85">
        <v>0</v>
      </c>
      <c r="P96" s="85">
        <v>0</v>
      </c>
      <c r="Q96" s="88">
        <v>4</v>
      </c>
      <c r="S96" s="85">
        <v>0</v>
      </c>
      <c r="T96" s="85">
        <v>0</v>
      </c>
      <c r="U96" s="88">
        <v>4</v>
      </c>
      <c r="W96" s="85" t="e">
        <f>VLOOKUP(V92,'POINTS SCORE'!$B$8:$AK$37,5,FALSE)</f>
        <v>#N/A</v>
      </c>
      <c r="X96" s="94" t="e">
        <f>VLOOKUP(V92,'POINTS SCORE'!$B$37:$AK$78,5,FALSE)</f>
        <v>#N/A</v>
      </c>
    </row>
    <row r="97" spans="1:24">
      <c r="A97" s="88">
        <v>5</v>
      </c>
      <c r="B97" s="85" t="s">
        <v>909</v>
      </c>
      <c r="C97" s="85">
        <f>VLOOKUP(B92,'POINTS SCORE'!$B$8:$AK$37,6,FALSE)</f>
        <v>24</v>
      </c>
      <c r="D97" s="94">
        <f>VLOOKUP(B92,'POINTS SCORE'!$B$37:$AK$78,6,FALSE)</f>
        <v>36</v>
      </c>
      <c r="E97" s="96">
        <v>5</v>
      </c>
      <c r="F97" s="85" t="s">
        <v>913</v>
      </c>
      <c r="G97" s="94">
        <f>VLOOKUP(F92,'POINTS SCORE'!$B$8:$AK$37,6,FALSE)</f>
        <v>17</v>
      </c>
      <c r="H97" s="94">
        <f>VLOOKUP(F92,'POINTS SCORE'!$B$37:$AK$78,6,FALSE)</f>
        <v>36</v>
      </c>
      <c r="I97" s="96">
        <v>5</v>
      </c>
      <c r="J97" s="85" t="s">
        <v>907</v>
      </c>
      <c r="K97" s="94">
        <f>VLOOKUP(J92,'POINTS SCORE'!$B$8:$AK$37,6,FALSE)</f>
        <v>25</v>
      </c>
      <c r="L97" s="94">
        <f>VLOOKUP(J92,'POINTS SCORE'!$B$37:$AK$78,6,FALSE)</f>
        <v>36</v>
      </c>
      <c r="M97" s="96">
        <v>5</v>
      </c>
      <c r="N97" s="85"/>
      <c r="O97" s="85">
        <f>VLOOKUP(N92,'POINTS SCORE'!$B$8:$AK$37,6,FALSE)</f>
        <v>0</v>
      </c>
      <c r="P97" s="85">
        <f>VLOOKUP(N92,'POINTS SCORE'!$B$37:$AK$78,6,FALSE)</f>
        <v>0</v>
      </c>
      <c r="Q97" s="88">
        <v>5</v>
      </c>
      <c r="S97" s="85">
        <f>VLOOKUP(R92,'POINTS SCORE'!$B$8:$AK$37,6,FALSE)</f>
        <v>0</v>
      </c>
      <c r="T97" s="85">
        <f>VLOOKUP(R92,'POINTS SCORE'!$B$37:$AK$78,6,FALSE)</f>
        <v>0</v>
      </c>
      <c r="U97" s="88">
        <v>5</v>
      </c>
      <c r="W97" s="85" t="e">
        <f>VLOOKUP(V92,'POINTS SCORE'!$B$8:$AK$37,6,FALSE)</f>
        <v>#N/A</v>
      </c>
      <c r="X97" s="89" t="e">
        <f>VLOOKUP(V92,'POINTS SCORE'!$B$37:$AK$78,6,FALSE)</f>
        <v>#N/A</v>
      </c>
    </row>
    <row r="98" spans="1:24">
      <c r="A98" s="88">
        <v>6</v>
      </c>
      <c r="B98" s="85" t="s">
        <v>910</v>
      </c>
      <c r="C98" s="85">
        <f>VLOOKUP(B92,'POINTS SCORE'!$B$8:$AK$37,7,FALSE)</f>
        <v>22</v>
      </c>
      <c r="D98" s="94">
        <f>VLOOKUP(B92,'POINTS SCORE'!$B$37:$AK$78,7,FALSE)</f>
        <v>35</v>
      </c>
      <c r="E98" s="96">
        <v>6</v>
      </c>
      <c r="F98" s="85" t="s">
        <v>980</v>
      </c>
      <c r="G98" s="94">
        <f>VLOOKUP(F92,'POINTS SCORE'!$B$8:$AK$37,7,FALSE)</f>
        <v>16</v>
      </c>
      <c r="H98" s="94">
        <f>VLOOKUP(F92,'POINTS SCORE'!$B$37:$AK$78,7,FALSE)</f>
        <v>35</v>
      </c>
      <c r="I98" s="96">
        <v>6</v>
      </c>
      <c r="J98" s="85" t="s">
        <v>1218</v>
      </c>
      <c r="K98" s="94">
        <v>0</v>
      </c>
      <c r="L98" s="94">
        <v>0</v>
      </c>
      <c r="M98" s="96">
        <v>6</v>
      </c>
      <c r="N98" s="85"/>
      <c r="O98" s="85">
        <v>0</v>
      </c>
      <c r="P98" s="85">
        <v>0</v>
      </c>
      <c r="Q98" s="88">
        <v>6</v>
      </c>
      <c r="S98" s="85">
        <v>0</v>
      </c>
      <c r="T98" s="85">
        <v>0</v>
      </c>
      <c r="U98" s="88">
        <v>6</v>
      </c>
      <c r="W98" s="85" t="e">
        <f>VLOOKUP(V92,'POINTS SCORE'!$B$8:$AK$37,7,FALSE)</f>
        <v>#N/A</v>
      </c>
      <c r="X98" s="89" t="e">
        <f>VLOOKUP(V92,'POINTS SCORE'!$B$37:$AK$78,7,FALSE)</f>
        <v>#N/A</v>
      </c>
    </row>
    <row r="99" spans="1:24">
      <c r="A99" s="88">
        <v>7</v>
      </c>
      <c r="B99" s="99" t="s">
        <v>911</v>
      </c>
      <c r="C99" s="94">
        <f>VLOOKUP(B92,'POINTS SCORE'!$B$8:$AK$37,8,FALSE)</f>
        <v>21</v>
      </c>
      <c r="D99" s="94">
        <f>VLOOKUP(B92,'POINTS SCORE'!$B$37:$AK$78,8,FALSE)</f>
        <v>34</v>
      </c>
      <c r="E99" s="96">
        <v>7</v>
      </c>
      <c r="F99" s="85"/>
      <c r="G99" s="94">
        <f>VLOOKUP(F92,'POINTS SCORE'!$B$8:$AK$37,8,FALSE)</f>
        <v>0</v>
      </c>
      <c r="H99" s="94">
        <f>VLOOKUP(F92,'POINTS SCORE'!$B$37:$AK$78,8,FALSE)</f>
        <v>0</v>
      </c>
      <c r="I99" s="96">
        <v>7</v>
      </c>
      <c r="J99" s="85" t="s">
        <v>1219</v>
      </c>
      <c r="K99" s="94">
        <v>0</v>
      </c>
      <c r="L99" s="94">
        <v>0</v>
      </c>
      <c r="M99" s="96">
        <v>7</v>
      </c>
      <c r="N99" s="85"/>
      <c r="O99" s="85">
        <v>0</v>
      </c>
      <c r="P99" s="85">
        <v>0</v>
      </c>
      <c r="Q99" s="88">
        <v>7</v>
      </c>
      <c r="S99" s="85">
        <v>0</v>
      </c>
      <c r="T99" s="85">
        <v>0</v>
      </c>
      <c r="U99" s="88">
        <v>7</v>
      </c>
      <c r="W99" s="85" t="e">
        <f>VLOOKUP(V92,'POINTS SCORE'!$B$8:$AK$37,8,FALSE)</f>
        <v>#N/A</v>
      </c>
      <c r="X99" s="89" t="e">
        <f>VLOOKUP(V92,'POINTS SCORE'!$B$37:$AK$78,8,FALSE)</f>
        <v>#N/A</v>
      </c>
    </row>
    <row r="100" spans="1:24">
      <c r="A100" s="88">
        <v>8</v>
      </c>
      <c r="B100" s="99" t="s">
        <v>912</v>
      </c>
      <c r="C100" s="94">
        <f>VLOOKUP(B92,'POINTS SCORE'!$B$8:$AK$37,9,FALSE)</f>
        <v>20</v>
      </c>
      <c r="D100" s="94">
        <f>VLOOKUP(B92,'POINTS SCORE'!$B$37:$AK$78,9,FALSE)</f>
        <v>33</v>
      </c>
      <c r="E100" s="96">
        <v>8</v>
      </c>
      <c r="F100" s="85"/>
      <c r="G100" s="94">
        <f>VLOOKUP(F92,'POINTS SCORE'!$B$8:$AK$37,9,FALSE)</f>
        <v>0</v>
      </c>
      <c r="H100" s="94">
        <f>VLOOKUP(F92,'POINTS SCORE'!$B$37:$AK$78,9,FALSE)</f>
        <v>0</v>
      </c>
      <c r="I100" s="96">
        <v>8</v>
      </c>
      <c r="J100" s="85" t="s">
        <v>979</v>
      </c>
      <c r="K100" s="94">
        <f>VLOOKUP(J92,'POINTS SCORE'!$B$8:$AK$37,9,FALSE)</f>
        <v>21</v>
      </c>
      <c r="L100" s="94">
        <f>VLOOKUP(J92,'POINTS SCORE'!$B$37:$AK$78,9,FALSE)</f>
        <v>33</v>
      </c>
      <c r="M100" s="96">
        <v>8</v>
      </c>
      <c r="N100" s="85"/>
      <c r="O100" s="85">
        <f>VLOOKUP(N92,'POINTS SCORE'!$B$8:$AK$37,9,FALSE)</f>
        <v>0</v>
      </c>
      <c r="P100" s="85">
        <f>VLOOKUP(N92,'POINTS SCORE'!$B$37:$AK$78,9,FALSE)</f>
        <v>0</v>
      </c>
      <c r="Q100" s="88">
        <v>8</v>
      </c>
      <c r="S100" s="85">
        <f>VLOOKUP(R92,'POINTS SCORE'!$B$8:$AK$37,9,FALSE)</f>
        <v>0</v>
      </c>
      <c r="T100" s="85">
        <f>VLOOKUP(R92,'POINTS SCORE'!$B$37:$AK$78,9,FALSE)</f>
        <v>0</v>
      </c>
      <c r="U100" s="88">
        <v>8</v>
      </c>
      <c r="W100" s="85" t="e">
        <f>VLOOKUP(V92,'POINTS SCORE'!$B$8:$AK$37,9,FALSE)</f>
        <v>#N/A</v>
      </c>
      <c r="X100" s="89" t="e">
        <f>VLOOKUP(V92,'POINTS SCORE'!$B$37:$AK$78,9,FALSE)</f>
        <v>#N/A</v>
      </c>
    </row>
    <row r="101" spans="1:24">
      <c r="A101" s="88">
        <v>9</v>
      </c>
      <c r="B101" s="99" t="s">
        <v>913</v>
      </c>
      <c r="C101" s="85">
        <f>VLOOKUP(B92,'POINTS SCORE'!$B$8:$AK$37,10,FALSE)</f>
        <v>19</v>
      </c>
      <c r="D101" s="94">
        <f>VLOOKUP(B92,'POINTS SCORE'!$B$37:$AK$78,10,FALSE)</f>
        <v>32</v>
      </c>
      <c r="E101" s="96">
        <v>9</v>
      </c>
      <c r="F101" s="85"/>
      <c r="G101" s="94">
        <f>VLOOKUP(F92,'POINTS SCORE'!$B$8:$AK$37,10,FALSE)</f>
        <v>0</v>
      </c>
      <c r="H101" s="94">
        <f>VLOOKUP(F92,'POINTS SCORE'!$B$37:$AK$78,10,FALSE)</f>
        <v>0</v>
      </c>
      <c r="I101" s="96">
        <v>9</v>
      </c>
      <c r="J101" s="85" t="s">
        <v>1220</v>
      </c>
      <c r="K101" s="94">
        <v>0</v>
      </c>
      <c r="L101" s="94">
        <v>0</v>
      </c>
      <c r="M101" s="96">
        <v>9</v>
      </c>
      <c r="N101" s="85"/>
      <c r="O101" s="85">
        <f>VLOOKUP(N92,'POINTS SCORE'!$B$8:$AK$37,10,FALSE)</f>
        <v>0</v>
      </c>
      <c r="P101" s="85">
        <f>VLOOKUP(N92,'POINTS SCORE'!$B$37:$AK$78,10,FALSE)</f>
        <v>0</v>
      </c>
      <c r="Q101" s="88">
        <v>9</v>
      </c>
      <c r="S101" s="85">
        <f>VLOOKUP(R92,'POINTS SCORE'!$B$8:$AK$37,10,FALSE)</f>
        <v>0</v>
      </c>
      <c r="T101" s="85">
        <f>VLOOKUP(R92,'POINTS SCORE'!$B$37:$AK$78,10,FALSE)</f>
        <v>0</v>
      </c>
      <c r="U101" s="88">
        <v>9</v>
      </c>
      <c r="W101" s="85" t="e">
        <f>VLOOKUP(V92,'POINTS SCORE'!$B$8:$AK$37,10,FALSE)</f>
        <v>#N/A</v>
      </c>
      <c r="X101" s="89" t="e">
        <f>VLOOKUP(V92,'POINTS SCORE'!$B$37:$AK$78,10,FALSE)</f>
        <v>#N/A</v>
      </c>
    </row>
    <row r="102" spans="1:24">
      <c r="A102" s="88">
        <v>10</v>
      </c>
      <c r="B102" s="99" t="s">
        <v>979</v>
      </c>
      <c r="C102" s="85">
        <f>VLOOKUP(B92,'POINTS SCORE'!$B$8:$AK$37,11,FALSE)</f>
        <v>18</v>
      </c>
      <c r="D102" s="94">
        <f>VLOOKUP(B92,'POINTS SCORE'!$B$37:$AK$78,11,FALSE)</f>
        <v>31</v>
      </c>
      <c r="E102" s="96">
        <v>10</v>
      </c>
      <c r="F102" s="85"/>
      <c r="G102" s="94">
        <f>VLOOKUP(F92,'POINTS SCORE'!$B$8:$AK$37,11,FALSE)</f>
        <v>0</v>
      </c>
      <c r="H102" s="94">
        <f>VLOOKUP(F92,'POINTS SCORE'!$B$37:$AK$78,11,FALSE)</f>
        <v>0</v>
      </c>
      <c r="I102" s="96">
        <v>10</v>
      </c>
      <c r="J102" s="85" t="s">
        <v>1038</v>
      </c>
      <c r="K102" s="94">
        <v>0</v>
      </c>
      <c r="L102" s="94">
        <v>0</v>
      </c>
      <c r="M102" s="96">
        <v>10</v>
      </c>
      <c r="N102" s="85"/>
      <c r="O102" s="85">
        <f>VLOOKUP(N92,'POINTS SCORE'!$B$8:$AK$37,11,FALSE)</f>
        <v>0</v>
      </c>
      <c r="P102" s="85">
        <f>VLOOKUP(N92,'POINTS SCORE'!$B$37:$AK$78,11,FALSE)</f>
        <v>0</v>
      </c>
      <c r="Q102" s="88">
        <v>10</v>
      </c>
      <c r="S102" s="85">
        <v>0</v>
      </c>
      <c r="T102" s="85">
        <v>0</v>
      </c>
      <c r="U102" s="88">
        <v>10</v>
      </c>
      <c r="W102" s="85" t="e">
        <f>VLOOKUP(V92,'POINTS SCORE'!$B$8:$AK$37,11,FALSE)</f>
        <v>#N/A</v>
      </c>
      <c r="X102" s="89" t="e">
        <f>VLOOKUP(V92,'POINTS SCORE'!$B$37:$AK$78,11,FALSE)</f>
        <v>#N/A</v>
      </c>
    </row>
    <row r="103" spans="1:24">
      <c r="A103" s="88">
        <v>11</v>
      </c>
      <c r="B103" s="99" t="s">
        <v>914</v>
      </c>
      <c r="C103" s="85">
        <f>VLOOKUP(B92,'POINTS SCORE'!$B$8:$AK$37,12,FALSE)</f>
        <v>17</v>
      </c>
      <c r="D103" s="94">
        <f>VLOOKUP(B92,'POINTS SCORE'!$B$37:$AK$78,12,FALSE)</f>
        <v>30</v>
      </c>
      <c r="E103" s="96">
        <v>11</v>
      </c>
      <c r="F103" s="85"/>
      <c r="G103" s="94">
        <f>VLOOKUP(F92,'POINTS SCORE'!$B$8:$AK$37,12,FALSE)</f>
        <v>0</v>
      </c>
      <c r="H103" s="94">
        <f>VLOOKUP(F92,'POINTS SCORE'!$B$37:$AK$78,12,FALSE)</f>
        <v>0</v>
      </c>
      <c r="I103" s="96">
        <v>11</v>
      </c>
      <c r="J103" s="85" t="s">
        <v>1221</v>
      </c>
      <c r="K103" s="94">
        <v>0</v>
      </c>
      <c r="L103" s="94">
        <v>0</v>
      </c>
      <c r="M103" s="96">
        <v>11</v>
      </c>
      <c r="N103" s="85"/>
      <c r="O103" s="85">
        <f>VLOOKUP(N92,'POINTS SCORE'!$B$8:$AK$37,12,FALSE)</f>
        <v>0</v>
      </c>
      <c r="P103" s="85">
        <f>VLOOKUP(N92,'POINTS SCORE'!$B$37:$AK$78,12,FALSE)</f>
        <v>0</v>
      </c>
      <c r="Q103" s="88">
        <v>11</v>
      </c>
      <c r="S103" s="85">
        <f>VLOOKUP(R92,'POINTS SCORE'!$B$8:$AK$37,12,FALSE)</f>
        <v>0</v>
      </c>
      <c r="T103" s="85">
        <f>VLOOKUP(R92,'POINTS SCORE'!$B$37:$AK$78,12,FALSE)</f>
        <v>0</v>
      </c>
      <c r="U103" s="88">
        <v>11</v>
      </c>
      <c r="W103" s="85" t="e">
        <f>VLOOKUP(V92,'POINTS SCORE'!$B$8:$AK$37,12,FALSE)</f>
        <v>#N/A</v>
      </c>
      <c r="X103" s="89" t="e">
        <f>VLOOKUP(V92,'POINTS SCORE'!$B$37:$AK$78,12,FALSE)</f>
        <v>#N/A</v>
      </c>
    </row>
    <row r="104" spans="1:24">
      <c r="A104" s="88">
        <v>12</v>
      </c>
      <c r="B104" s="99" t="s">
        <v>915</v>
      </c>
      <c r="C104" s="85">
        <f>VLOOKUP(B92,'POINTS SCORE'!$B$8:$AK$37,13,FALSE)</f>
        <v>16</v>
      </c>
      <c r="D104" s="94">
        <f>VLOOKUP(B92,'POINTS SCORE'!$B$37:$AK$78,13,FALSE)</f>
        <v>29</v>
      </c>
      <c r="E104" s="96">
        <v>12</v>
      </c>
      <c r="F104" s="85"/>
      <c r="G104" s="94">
        <f>VLOOKUP(F92,'POINTS SCORE'!$B$8:$AK$37,13,FALSE)</f>
        <v>0</v>
      </c>
      <c r="H104" s="94">
        <f>VLOOKUP(F92,'POINTS SCORE'!$B$37:$AK$78,13,FALSE)</f>
        <v>0</v>
      </c>
      <c r="I104" s="96">
        <v>12</v>
      </c>
      <c r="J104" s="85"/>
      <c r="K104" s="94">
        <f>VLOOKUP(J92,'POINTS SCORE'!$B$8:$AK$37,13,FALSE)</f>
        <v>17</v>
      </c>
      <c r="L104" s="94">
        <f>VLOOKUP(J92,'POINTS SCORE'!$B$37:$AK$78,13,FALSE)</f>
        <v>29</v>
      </c>
      <c r="M104" s="96">
        <v>12</v>
      </c>
      <c r="N104" s="85"/>
      <c r="O104" s="85">
        <v>0</v>
      </c>
      <c r="P104" s="85">
        <v>0</v>
      </c>
      <c r="Q104" s="88">
        <v>12</v>
      </c>
      <c r="S104" s="85">
        <v>0</v>
      </c>
      <c r="T104" s="85">
        <v>0</v>
      </c>
      <c r="U104" s="88">
        <v>12</v>
      </c>
      <c r="W104" s="85" t="e">
        <f>VLOOKUP(V92,'POINTS SCORE'!$B$8:$AK$37,13,FALSE)</f>
        <v>#N/A</v>
      </c>
      <c r="X104" s="89" t="e">
        <f>VLOOKUP(V92,'POINTS SCORE'!$B$37:$AK$78,13,FALSE)</f>
        <v>#N/A</v>
      </c>
    </row>
    <row r="105" spans="1:24">
      <c r="A105" s="88">
        <v>13</v>
      </c>
      <c r="B105" s="99" t="s">
        <v>980</v>
      </c>
      <c r="C105" s="85">
        <f>VLOOKUP(B92,'POINTS SCORE'!$B$8:$AK$37,14,FALSE)</f>
        <v>16</v>
      </c>
      <c r="D105" s="94">
        <f>VLOOKUP(B92,'POINTS SCORE'!$B$37:$AK$78,14,FALSE)</f>
        <v>28</v>
      </c>
      <c r="E105" s="96">
        <v>13</v>
      </c>
      <c r="F105" s="85"/>
      <c r="G105" s="94">
        <f>VLOOKUP(F92,'POINTS SCORE'!$B$8:$AK$37,14,FALSE)</f>
        <v>0</v>
      </c>
      <c r="H105" s="94">
        <f>VLOOKUP(F92,'POINTS SCORE'!$B$37:$AK$78,14,FALSE)</f>
        <v>0</v>
      </c>
      <c r="I105" s="96">
        <v>13</v>
      </c>
      <c r="J105" s="85"/>
      <c r="K105" s="94">
        <f>VLOOKUP(J92,'POINTS SCORE'!$B$8:$AK$37,14,FALSE)</f>
        <v>16</v>
      </c>
      <c r="L105" s="94">
        <f>VLOOKUP(J92,'POINTS SCORE'!$B$37:$AK$78,14,FALSE)</f>
        <v>28</v>
      </c>
      <c r="M105" s="96">
        <v>13</v>
      </c>
      <c r="N105" s="85"/>
      <c r="O105" s="85">
        <f>VLOOKUP(N92,'POINTS SCORE'!$B$8:$AK$37,14,FALSE)</f>
        <v>0</v>
      </c>
      <c r="P105" s="85">
        <f>VLOOKUP(N92,'POINTS SCORE'!$B$37:$AK$78,14,FALSE)</f>
        <v>0</v>
      </c>
      <c r="Q105" s="88">
        <v>13</v>
      </c>
      <c r="S105" s="85">
        <v>0</v>
      </c>
      <c r="T105" s="85">
        <v>0</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16</v>
      </c>
      <c r="L106" s="94">
        <f>VLOOKUP(J92,'POINTS SCORE'!$B$37:$AK$78,15,FALSE)</f>
        <v>27</v>
      </c>
      <c r="M106" s="96">
        <v>14</v>
      </c>
      <c r="N106" s="85"/>
      <c r="O106" s="85">
        <f>VLOOKUP(N92,'POINTS SCORE'!$B$8:$AK$37,15,FALSE)</f>
        <v>0</v>
      </c>
      <c r="P106" s="85">
        <f>VLOOKUP(N92,'POINTS SCORE'!$B$37:$AK$78,15,FALSE)</f>
        <v>0</v>
      </c>
      <c r="Q106" s="88">
        <v>14</v>
      </c>
      <c r="S106" s="85">
        <f>VLOOKUP(R92,'POINTS SCORE'!$B$8:$AK$37,15,FALSE)</f>
        <v>0</v>
      </c>
      <c r="T106" s="85">
        <f>VLOOKUP(R92,'POINTS SCORE'!$B$37:$AK$78,15,FALSE)</f>
        <v>0</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0</v>
      </c>
      <c r="P107" s="85">
        <f>VLOOKUP(N92,'POINTS SCORE'!$B$37:$AK$78,16,FALSE)</f>
        <v>0</v>
      </c>
      <c r="Q107" s="88">
        <v>15</v>
      </c>
      <c r="S107" s="85">
        <v>0</v>
      </c>
      <c r="T107" s="85">
        <v>0</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0</v>
      </c>
      <c r="P108" s="85">
        <f>VLOOKUP(N92,'POINTS SCORE'!$B$37:$AK$78,17,FALSE)</f>
        <v>0</v>
      </c>
      <c r="Q108" s="88">
        <v>16</v>
      </c>
      <c r="S108" s="85">
        <f>VLOOKUP(R92,'POINTS SCORE'!$B$8:$AK$37,17,FALSE)</f>
        <v>0</v>
      </c>
      <c r="T108" s="85">
        <f>VLOOKUP(R92,'POINTS SCORE'!$B$37:$AK$78,17,FALSE)</f>
        <v>0</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S109" s="85">
        <f>VLOOKUP(R92,'POINTS SCORE'!$B$8:$AK$37,18,FALSE)</f>
        <v>0</v>
      </c>
      <c r="T109" s="85">
        <f>VLOOKUP(R92,'POINTS SCORE'!$B$37:$AK$78,18,FALSE)</f>
        <v>0</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S110" s="85">
        <f>VLOOKUP(R92,'POINTS SCORE'!$B$8:$AK$37,19,FALSE)</f>
        <v>0</v>
      </c>
      <c r="T110" s="85">
        <f>VLOOKUP(R92,'POINTS SCORE'!$B$37:$AK$78,19,FALSE)</f>
        <v>0</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S111" s="85">
        <v>0</v>
      </c>
      <c r="T111" s="85">
        <v>0</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f>VLOOKUP(R92,'POINTS SCORE'!$B$8:$AK$37,21,FALSE)</f>
        <v>0</v>
      </c>
      <c r="T112" s="85">
        <f>VLOOKUP(R92,'POINTS SCORE'!$B$37:$AK$78,21,FALSE)</f>
        <v>0</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S113" s="85">
        <v>0</v>
      </c>
      <c r="T113" s="85">
        <v>0</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v>0</v>
      </c>
      <c r="T114" s="85">
        <v>0</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v>0</v>
      </c>
      <c r="T115" s="85">
        <v>0</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v>0</v>
      </c>
      <c r="T116" s="85">
        <v>0</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v>0</v>
      </c>
      <c r="T117" s="85">
        <v>0</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v>0</v>
      </c>
      <c r="T118" s="85">
        <v>0</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f>VLOOKUP(R92,'POINTS SCORE'!$B$8:$AK$37,28,FALSE)</f>
        <v>0</v>
      </c>
      <c r="T119" s="85">
        <f>VLOOKUP(R92,'POINTS SCORE'!$B$37:$AK$78,28,FALSE)</f>
        <v>0</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f>VLOOKUP(R92,'POINTS SCORE'!$B$8:$AK$37,29,FALSE)</f>
        <v>0</v>
      </c>
      <c r="T120" s="85">
        <f>VLOOKUP(R92,'POINTS SCORE'!$B$37:$AK$78,29,FALSE)</f>
        <v>0</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f>VLOOKUP(R92,'POINTS SCORE'!$B$8:$AK$37,30,FALSE)</f>
        <v>0</v>
      </c>
      <c r="T121" s="85">
        <f>VLOOKUP(R92,'POINTS SCORE'!$B$37:$AK$78,30,FALSE)</f>
        <v>0</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f>VLOOKUP(R92,'POINTS SCORE'!$B$8:$AK$37,31,FALSE)</f>
        <v>0</v>
      </c>
      <c r="T122" s="85">
        <f>VLOOKUP(R92,'POINTS SCORE'!$B$37:$AK$78,31,FALSE)</f>
        <v>0</v>
      </c>
      <c r="U122" s="88">
        <v>30</v>
      </c>
      <c r="W122" s="85" t="e">
        <f>VLOOKUP(V92,'POINTS SCORE'!$B$8:$AK$37,31,FALSE)</f>
        <v>#N/A</v>
      </c>
      <c r="X122" s="89" t="e">
        <f>VLOOKUP(V92,'POINTS SCORE'!$B$37:$AK$78,31,FALSE)</f>
        <v>#N/A</v>
      </c>
    </row>
    <row r="123" spans="1:24">
      <c r="A123" s="88" t="s">
        <v>62</v>
      </c>
      <c r="B123" s="99"/>
      <c r="C123" s="85">
        <f>VLOOKUP(B92,'POINTS SCORE'!$B$8:$AK$37,34,FALSE)</f>
        <v>14</v>
      </c>
      <c r="D123" s="85">
        <f>VLOOKUP(B92,'POINTS SCORE'!$B$37:$AK$78,34,FALSE)</f>
        <v>14</v>
      </c>
      <c r="E123" s="96" t="s">
        <v>62</v>
      </c>
      <c r="F123" s="85"/>
      <c r="G123" s="85">
        <f>VLOOKUP(F92,'POINTS SCORE'!$B$8:$AK$37,34,FALSE)</f>
        <v>14</v>
      </c>
      <c r="H123" s="85">
        <f>VLOOKUP(F92,'POINTS SCORE'!$B$37:$AK$78,34,FALSE)</f>
        <v>14</v>
      </c>
      <c r="I123" s="96" t="s">
        <v>62</v>
      </c>
      <c r="J123" s="85" t="s">
        <v>906</v>
      </c>
      <c r="K123" s="85">
        <f>VLOOKUP(J92,'POINTS SCORE'!$B$8:$AK$37,34,FALSE)</f>
        <v>14</v>
      </c>
      <c r="L123" s="94">
        <f>VLOOKUP(J92,'POINTS SCORE'!$B$37:$AK$78,34,FALSE)</f>
        <v>14</v>
      </c>
      <c r="M123" s="96" t="s">
        <v>62</v>
      </c>
      <c r="N123" s="85"/>
      <c r="O123" s="85">
        <f>VLOOKUP(N92,'POINTS SCORE'!$B$8:$AK$37,34,FALSE)</f>
        <v>7</v>
      </c>
      <c r="P123" s="94">
        <f>VLOOKUP(N92,'POINTS SCORE'!$B$37:$AK$78,34,FALSE)</f>
        <v>7</v>
      </c>
      <c r="Q123" s="88" t="s">
        <v>62</v>
      </c>
      <c r="S123" s="85">
        <f>VLOOKUP(R92,'POINTS SCORE'!$B$8:$AK$37,34,FALSE)</f>
        <v>7</v>
      </c>
      <c r="T123" s="94">
        <f>VLOOKUP(R92,'POINTS SCORE'!$B$37:$AK$78,34,FALSE)</f>
        <v>7</v>
      </c>
      <c r="U123" s="88" t="s">
        <v>62</v>
      </c>
      <c r="W123" s="85"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1096</v>
      </c>
      <c r="K124" s="85">
        <f>VLOOKUP(J92,'POINTS SCORE'!$B$8:$AK$37,34,FALSE)</f>
        <v>14</v>
      </c>
      <c r="L124" s="94">
        <f>VLOOKUP(J92,'POINTS SCORE'!$B$37:$AK$78,34,FALSE)</f>
        <v>14</v>
      </c>
      <c r="M124" s="96" t="s">
        <v>62</v>
      </c>
      <c r="N124" s="85"/>
      <c r="O124" s="85">
        <f>VLOOKUP(N92,'POINTS SCORE'!$B$8:$AK$37,34,FALSE)</f>
        <v>7</v>
      </c>
      <c r="P124" s="94">
        <f>VLOOKUP(N92,'POINTS SCORE'!$B$37:$AK$78,34,FALSE)</f>
        <v>7</v>
      </c>
      <c r="Q124" s="88" t="s">
        <v>62</v>
      </c>
      <c r="S124" s="85">
        <f>VLOOKUP(R92,'POINTS SCORE'!$B$8:$AK$37,34,FALSE)</f>
        <v>7</v>
      </c>
      <c r="T124" s="94">
        <f>VLOOKUP(R92,'POINTS SCORE'!$B$37:$AK$78,34,FALSE)</f>
        <v>7</v>
      </c>
      <c r="U124" s="88" t="s">
        <v>62</v>
      </c>
      <c r="W124" s="85"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1042</v>
      </c>
      <c r="K125" s="85">
        <v>0</v>
      </c>
      <c r="L125" s="94">
        <v>0</v>
      </c>
      <c r="M125" s="96" t="s">
        <v>62</v>
      </c>
      <c r="N125" s="85"/>
      <c r="O125" s="85">
        <f>VLOOKUP(N92,'POINTS SCORE'!$B$8:$AK$37,34,FALSE)</f>
        <v>7</v>
      </c>
      <c r="P125" s="94">
        <f>VLOOKUP(N92,'POINTS SCORE'!$B$37:$AK$78,34,FALSE)</f>
        <v>7</v>
      </c>
      <c r="Q125" s="88" t="s">
        <v>62</v>
      </c>
      <c r="S125" s="85">
        <f>VLOOKUP(R92,'POINTS SCORE'!$B$8:$AK$37,34,FALSE)</f>
        <v>7</v>
      </c>
      <c r="T125" s="94">
        <f>VLOOKUP(R92,'POINTS SCORE'!$B$37:$AK$78,34,FALSE)</f>
        <v>7</v>
      </c>
      <c r="U125" s="88" t="s">
        <v>62</v>
      </c>
      <c r="W125" s="85"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85">
        <f>VLOOKUP(J92,'POINTS SCORE'!$B$8:$AK$37,34,FALSE)</f>
        <v>14</v>
      </c>
      <c r="L126" s="94">
        <f>VLOOKUP(J92,'POINTS SCORE'!$B$37:$AK$78,34,FALSE)</f>
        <v>14</v>
      </c>
      <c r="M126" s="96" t="s">
        <v>62</v>
      </c>
      <c r="N126" s="85"/>
      <c r="O126" s="85">
        <f>VLOOKUP(N92,'POINTS SCORE'!$B$8:$AK$37,34,FALSE)</f>
        <v>7</v>
      </c>
      <c r="P126" s="94">
        <f>VLOOKUP(N92,'POINTS SCORE'!$B$37:$AK$78,34,FALSE)</f>
        <v>7</v>
      </c>
      <c r="Q126" s="88" t="s">
        <v>62</v>
      </c>
      <c r="S126" s="85">
        <f>VLOOKUP(R92,'POINTS SCORE'!$B$8:$AK$37,34,FALSE)</f>
        <v>7</v>
      </c>
      <c r="T126" s="94">
        <f>VLOOKUP(R92,'POINTS SCORE'!$B$37:$AK$78,34,FALSE)</f>
        <v>7</v>
      </c>
      <c r="U126" s="88" t="s">
        <v>62</v>
      </c>
      <c r="W126" s="85"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94">
        <f>VLOOKUP(J92,'POINTS SCORE'!$B$37:$AK$78,34,FALSE)</f>
        <v>14</v>
      </c>
      <c r="M127" s="96" t="s">
        <v>62</v>
      </c>
      <c r="N127" s="85"/>
      <c r="O127" s="85">
        <f>VLOOKUP(N92,'POINTS SCORE'!$B$8:$AK$37,34,FALSE)</f>
        <v>7</v>
      </c>
      <c r="P127" s="94">
        <f>VLOOKUP(N92,'POINTS SCORE'!$B$37:$AK$78,34,FALSE)</f>
        <v>7</v>
      </c>
      <c r="Q127" s="88" t="s">
        <v>62</v>
      </c>
      <c r="S127" s="85">
        <f>VLOOKUP(R92,'POINTS SCORE'!$B$8:$AK$37,34,FALSE)</f>
        <v>7</v>
      </c>
      <c r="T127" s="94">
        <f>VLOOKUP(R92,'POINTS SCORE'!$B$37:$AK$78,34,FALSE)</f>
        <v>7</v>
      </c>
      <c r="U127" s="88" t="s">
        <v>62</v>
      </c>
      <c r="W127" s="85"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94">
        <f>VLOOKUP(J92,'POINTS SCORE'!$B$37:$AK$78,34,FALSE)</f>
        <v>14</v>
      </c>
      <c r="M128" s="96" t="s">
        <v>62</v>
      </c>
      <c r="N128" s="85"/>
      <c r="O128" s="85">
        <f>VLOOKUP(N92,'POINTS SCORE'!$B$8:$AK$37,34,FALSE)</f>
        <v>7</v>
      </c>
      <c r="P128" s="94">
        <f>VLOOKUP(N92,'POINTS SCORE'!$B$37:$AK$78,34,FALSE)</f>
        <v>7</v>
      </c>
      <c r="Q128" s="88" t="s">
        <v>62</v>
      </c>
      <c r="S128" s="85">
        <f>VLOOKUP(R92,'POINTS SCORE'!$B$8:$AK$37,34,FALSE)</f>
        <v>7</v>
      </c>
      <c r="T128" s="94">
        <f>VLOOKUP(R92,'POINTS SCORE'!$B$37:$AK$78,34,FALSE)</f>
        <v>7</v>
      </c>
      <c r="U128" s="88" t="s">
        <v>62</v>
      </c>
      <c r="W128" s="85"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63</v>
      </c>
      <c r="J129" s="85"/>
      <c r="K129" s="85">
        <f>VLOOKUP(J92,'POINTS SCORE'!$B$8:$AK$37,34,FALSE)</f>
        <v>14</v>
      </c>
      <c r="L129" s="94">
        <f>VLOOKUP(J92,'POINTS SCORE'!$B$37:$AK$78,34,FALSE)</f>
        <v>14</v>
      </c>
      <c r="M129" s="96" t="s">
        <v>63</v>
      </c>
      <c r="N129" s="85"/>
      <c r="O129" s="85">
        <f>VLOOKUP(N92,'POINTS SCORE'!$B$8:$AK$37,34,FALSE)</f>
        <v>7</v>
      </c>
      <c r="P129" s="94">
        <f>VLOOKUP(N92,'POINTS SCORE'!$B$37:$AK$78,34,FALSE)</f>
        <v>7</v>
      </c>
      <c r="Q129" s="88" t="s">
        <v>63</v>
      </c>
      <c r="S129" s="85">
        <f>VLOOKUP(R92,'POINTS SCORE'!$B$8:$AK$37,34,FALSE)</f>
        <v>7</v>
      </c>
      <c r="T129" s="94">
        <f>VLOOKUP(R92,'POINTS SCORE'!$B$37:$AK$78,34,FALSE)</f>
        <v>7</v>
      </c>
      <c r="U129" s="88" t="s">
        <v>63</v>
      </c>
      <c r="W129" s="85"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94">
        <f>VLOOKUP(J92,'POINTS SCORE'!$B$37:$AK$78,34,FALSE)</f>
        <v>14</v>
      </c>
      <c r="M130" s="96" t="s">
        <v>63</v>
      </c>
      <c r="N130" s="85"/>
      <c r="O130" s="85">
        <f>VLOOKUP(N92,'POINTS SCORE'!$B$8:$AK$37,34,FALSE)</f>
        <v>7</v>
      </c>
      <c r="P130" s="94">
        <f>VLOOKUP(N92,'POINTS SCORE'!$B$37:$AK$78,34,FALSE)</f>
        <v>7</v>
      </c>
      <c r="Q130" s="88" t="s">
        <v>63</v>
      </c>
      <c r="S130" s="85">
        <f>VLOOKUP(R92,'POINTS SCORE'!$B$8:$AK$37,34,FALSE)</f>
        <v>7</v>
      </c>
      <c r="T130" s="94">
        <f>VLOOKUP(R92,'POINTS SCORE'!$B$37:$AK$78,34,FALSE)</f>
        <v>7</v>
      </c>
      <c r="U130" s="88" t="s">
        <v>63</v>
      </c>
      <c r="W130" s="85"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94">
        <f>VLOOKUP(J92,'POINTS SCORE'!$B$37:$AK$78,34,FALSE)</f>
        <v>14</v>
      </c>
      <c r="M131" s="96" t="s">
        <v>63</v>
      </c>
      <c r="N131" s="85"/>
      <c r="O131" s="85">
        <f>VLOOKUP(N92,'POINTS SCORE'!$B$8:$AK$37,34,FALSE)</f>
        <v>7</v>
      </c>
      <c r="P131" s="94">
        <f>VLOOKUP(N92,'POINTS SCORE'!$B$37:$AK$78,34,FALSE)</f>
        <v>7</v>
      </c>
      <c r="Q131" s="88" t="s">
        <v>63</v>
      </c>
      <c r="S131" s="85">
        <f>VLOOKUP(R92,'POINTS SCORE'!$B$8:$AK$37,34,FALSE)</f>
        <v>7</v>
      </c>
      <c r="T131" s="94">
        <f>VLOOKUP(R92,'POINTS SCORE'!$B$37:$AK$78,34,FALSE)</f>
        <v>7</v>
      </c>
      <c r="U131" s="88" t="s">
        <v>63</v>
      </c>
      <c r="W131" s="85"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94">
        <f>VLOOKUP(J92,'POINTS SCORE'!$B$37:$AK$78,36,FALSE)</f>
        <v>0</v>
      </c>
      <c r="M132" s="96" t="s">
        <v>64</v>
      </c>
      <c r="N132" s="85"/>
      <c r="O132" s="85">
        <f>VLOOKUP(N92,'POINTS SCORE'!$B$8:$AK$37,36,FALSE)</f>
        <v>0</v>
      </c>
      <c r="P132" s="94">
        <f>VLOOKUP(N92,'POINTS SCORE'!$B$37:$AK$78,36,FALSE)</f>
        <v>0</v>
      </c>
      <c r="Q132" s="88" t="s">
        <v>64</v>
      </c>
      <c r="S132" s="85">
        <f>VLOOKUP(R92,'POINTS SCORE'!$B$8:$AK$37,36,FALSE)</f>
        <v>0</v>
      </c>
      <c r="T132" s="94">
        <f>VLOOKUP(R92,'POINTS SCORE'!$B$37:$AK$78,36,FALSE)</f>
        <v>0</v>
      </c>
      <c r="U132" s="88" t="s">
        <v>64</v>
      </c>
      <c r="W132" s="85"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94">
        <f>VLOOKUP(J92,'POINTS SCORE'!$B$37:$AK$78,36,FALSE)</f>
        <v>0</v>
      </c>
      <c r="M133" s="96" t="s">
        <v>64</v>
      </c>
      <c r="N133" s="85"/>
      <c r="O133" s="85">
        <f>VLOOKUP(N92,'POINTS SCORE'!$B$8:$AK$37,36,FALSE)</f>
        <v>0</v>
      </c>
      <c r="P133" s="94">
        <f>VLOOKUP(N92,'POINTS SCORE'!$B$37:$AK$78,36,FALSE)</f>
        <v>0</v>
      </c>
      <c r="Q133" s="88" t="s">
        <v>64</v>
      </c>
      <c r="S133" s="85">
        <f>VLOOKUP(R92,'POINTS SCORE'!$B$8:$AK$37,36,FALSE)</f>
        <v>0</v>
      </c>
      <c r="T133" s="94">
        <f>VLOOKUP(R92,'POINTS SCORE'!$B$37:$AK$78,36,FALSE)</f>
        <v>0</v>
      </c>
      <c r="U133" s="88" t="s">
        <v>64</v>
      </c>
      <c r="W133" s="85"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94">
        <f>VLOOKUP(J92,'POINTS SCORE'!$B$37:$AK$78,36,FALSE)</f>
        <v>0</v>
      </c>
      <c r="M134" s="96" t="s">
        <v>64</v>
      </c>
      <c r="N134" s="85"/>
      <c r="O134" s="85">
        <f>VLOOKUP(N92,'POINTS SCORE'!$B$8:$AK$37,36,FALSE)</f>
        <v>0</v>
      </c>
      <c r="P134" s="94">
        <f>VLOOKUP(N92,'POINTS SCORE'!$B$37:$AK$78,36,FALSE)</f>
        <v>0</v>
      </c>
      <c r="Q134" s="88" t="s">
        <v>64</v>
      </c>
      <c r="S134" s="85">
        <f>VLOOKUP(R92,'POINTS SCORE'!$B$8:$AK$37,36,FALSE)</f>
        <v>0</v>
      </c>
      <c r="T134" s="94">
        <f>VLOOKUP(R92,'POINTS SCORE'!$B$37:$AK$78,36,FALSE)</f>
        <v>0</v>
      </c>
      <c r="U134" s="88" t="s">
        <v>64</v>
      </c>
      <c r="W134" s="85"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F00-000000000000}">
    <sortState xmlns:xlrd2="http://schemas.microsoft.com/office/spreadsheetml/2017/richdata2" ref="A6:J25">
      <sortCondition descending="1" ref="D5:D84"/>
    </sortState>
  </autoFilter>
  <sortState xmlns:xlrd2="http://schemas.microsoft.com/office/spreadsheetml/2017/richdata2" ref="A6:AN18">
    <sortCondition descending="1" ref="D6:D18"/>
    <sortCondition descending="1" ref="C6:C18"/>
  </sortState>
  <mergeCells count="8">
    <mergeCell ref="Q89:T89"/>
    <mergeCell ref="U89:X89"/>
    <mergeCell ref="B2:C2"/>
    <mergeCell ref="E2:F2"/>
    <mergeCell ref="A89:D89"/>
    <mergeCell ref="E89:H89"/>
    <mergeCell ref="I89:L89"/>
    <mergeCell ref="M89:P89"/>
  </mergeCells>
  <phoneticPr fontId="7"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4.5703125" style="85" bestFit="1" customWidth="1"/>
    <col min="3" max="3" width="19.42578125" style="85" bestFit="1" customWidth="1"/>
    <col min="4" max="4" width="24.85546875" style="94" bestFit="1" customWidth="1"/>
    <col min="5" max="7" width="14.5703125" style="94" customWidth="1"/>
    <col min="8" max="8" width="18.85546875" style="94" bestFit="1" customWidth="1"/>
    <col min="9" max="9" width="14.5703125" style="94" customWidth="1"/>
    <col min="10" max="10" width="16.140625" style="94" bestFit="1" customWidth="1"/>
    <col min="11" max="11" width="14.5703125" style="94" customWidth="1"/>
    <col min="12" max="12" width="19.140625" style="94" customWidth="1"/>
    <col min="13" max="13" width="19.85546875" style="94" customWidth="1"/>
    <col min="14" max="14" width="16.85546875" style="94" customWidth="1"/>
    <col min="15" max="15" width="16" style="85" bestFit="1" customWidth="1"/>
    <col min="16" max="16" width="18.85546875" style="85" bestFit="1" customWidth="1"/>
    <col min="17" max="17" width="12.5703125" style="85" customWidth="1"/>
    <col min="18" max="18" width="17.85546875" style="85" bestFit="1" customWidth="1"/>
    <col min="19" max="19" width="12.5703125" style="85" customWidth="1"/>
    <col min="20" max="20" width="18.85546875" style="85" bestFit="1" customWidth="1"/>
    <col min="21" max="21" width="12.5703125" style="85" customWidth="1"/>
    <col min="22" max="22" width="17"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7" t="s">
        <v>213</v>
      </c>
      <c r="C2" s="207"/>
      <c r="D2" s="97"/>
      <c r="E2" s="215"/>
      <c r="F2" s="215"/>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185</v>
      </c>
      <c r="K5" s="94"/>
    </row>
    <row r="6" spans="1:14" ht="15" customHeight="1">
      <c r="A6" s="54" t="s">
        <v>41</v>
      </c>
      <c r="B6" s="84" t="s">
        <v>1222</v>
      </c>
      <c r="C6" s="118">
        <f t="shared" ref="C6:C20" si="0">SUM(E6:K6)</f>
        <v>39</v>
      </c>
      <c r="D6" s="140">
        <f>SUM(E6:J6)-MIN(E6:H6)</f>
        <v>39</v>
      </c>
      <c r="E6" s="104">
        <f t="shared" ref="E6:E20" si="1">IFERROR(VLOOKUP(B6,$B$93:$C$134,2,FALSE),0)</f>
        <v>0</v>
      </c>
      <c r="F6" s="104">
        <f t="shared" ref="F6:F20" si="2">IFERROR(VLOOKUP(B6,$F$93:$G$134,2,FALSE),0)</f>
        <v>0</v>
      </c>
      <c r="G6" s="104">
        <f t="shared" ref="G6:G20" si="3">IFERROR(VLOOKUP(B6,$J$93:$K$134,2,FALSE),0)</f>
        <v>39</v>
      </c>
      <c r="H6" s="104">
        <f t="shared" ref="H6:H20" si="4">IFERROR(VLOOKUP(B6,$N$93:$O$134,2,FALSE),0)</f>
        <v>0</v>
      </c>
      <c r="I6" s="104">
        <f t="shared" ref="I6:I20" si="5">IFERROR(VLOOKUP(B6,$R$93:$S$134,2,FALSE),0)</f>
        <v>0</v>
      </c>
      <c r="J6" s="180">
        <f t="shared" ref="J6:J20" si="6">IFERROR(VLOOKUP(B6,$V$93:$W$134,2,FALSE),0)</f>
        <v>0</v>
      </c>
      <c r="L6" s="85"/>
      <c r="M6" s="85"/>
      <c r="N6" s="85"/>
    </row>
    <row r="7" spans="1:14" ht="15" customHeight="1">
      <c r="A7" s="54" t="s">
        <v>41</v>
      </c>
      <c r="B7" s="84" t="s">
        <v>1223</v>
      </c>
      <c r="C7" s="118">
        <f t="shared" si="0"/>
        <v>36</v>
      </c>
      <c r="D7" s="140">
        <f t="shared" ref="D7:D70" si="7">SUM(E7:J7)-MIN(E7:H7)</f>
        <v>36</v>
      </c>
      <c r="E7" s="104">
        <f t="shared" si="1"/>
        <v>0</v>
      </c>
      <c r="F7" s="104">
        <f t="shared" si="2"/>
        <v>0</v>
      </c>
      <c r="G7" s="104">
        <f t="shared" si="3"/>
        <v>36</v>
      </c>
      <c r="H7" s="104">
        <f t="shared" si="4"/>
        <v>0</v>
      </c>
      <c r="I7" s="104">
        <f t="shared" si="5"/>
        <v>0</v>
      </c>
      <c r="J7" s="180">
        <f t="shared" si="6"/>
        <v>0</v>
      </c>
      <c r="L7" s="85"/>
      <c r="M7" s="85"/>
      <c r="N7" s="85"/>
    </row>
    <row r="8" spans="1:14" ht="15" customHeight="1">
      <c r="A8" s="54" t="s">
        <v>41</v>
      </c>
      <c r="B8" s="84" t="s">
        <v>1224</v>
      </c>
      <c r="C8" s="118">
        <f t="shared" si="0"/>
        <v>30</v>
      </c>
      <c r="D8" s="140">
        <f t="shared" si="7"/>
        <v>30</v>
      </c>
      <c r="E8" s="104">
        <f t="shared" si="1"/>
        <v>0</v>
      </c>
      <c r="F8" s="104">
        <f t="shared" si="2"/>
        <v>0</v>
      </c>
      <c r="G8" s="104">
        <f t="shared" si="3"/>
        <v>30</v>
      </c>
      <c r="H8" s="104">
        <f t="shared" si="4"/>
        <v>0</v>
      </c>
      <c r="I8" s="104">
        <f t="shared" si="5"/>
        <v>0</v>
      </c>
      <c r="J8" s="180">
        <f t="shared" si="6"/>
        <v>0</v>
      </c>
      <c r="L8" s="85"/>
      <c r="M8" s="85"/>
      <c r="N8" s="85"/>
    </row>
    <row r="9" spans="1:14" ht="15" customHeight="1">
      <c r="A9" s="54" t="s">
        <v>41</v>
      </c>
      <c r="B9" s="84" t="s">
        <v>1225</v>
      </c>
      <c r="C9" s="118">
        <f t="shared" si="0"/>
        <v>26</v>
      </c>
      <c r="D9" s="140">
        <f t="shared" si="7"/>
        <v>26</v>
      </c>
      <c r="E9" s="104">
        <f t="shared" si="1"/>
        <v>0</v>
      </c>
      <c r="F9" s="104">
        <f t="shared" si="2"/>
        <v>0</v>
      </c>
      <c r="G9" s="104">
        <f t="shared" si="3"/>
        <v>26</v>
      </c>
      <c r="H9" s="104">
        <f t="shared" si="4"/>
        <v>0</v>
      </c>
      <c r="I9" s="104">
        <f t="shared" si="5"/>
        <v>0</v>
      </c>
      <c r="J9" s="180">
        <f t="shared" si="6"/>
        <v>0</v>
      </c>
      <c r="L9" s="85"/>
      <c r="M9" s="85"/>
      <c r="N9" s="85"/>
    </row>
    <row r="10" spans="1:14" ht="15" customHeight="1">
      <c r="A10" s="54" t="s">
        <v>41</v>
      </c>
      <c r="B10" s="84" t="s">
        <v>368</v>
      </c>
      <c r="C10" s="118">
        <f t="shared" si="0"/>
        <v>23</v>
      </c>
      <c r="D10" s="140">
        <f t="shared" si="7"/>
        <v>23</v>
      </c>
      <c r="E10" s="104">
        <f t="shared" si="1"/>
        <v>0</v>
      </c>
      <c r="F10" s="104">
        <f t="shared" si="2"/>
        <v>0</v>
      </c>
      <c r="G10" s="104">
        <f t="shared" si="3"/>
        <v>23</v>
      </c>
      <c r="H10" s="104">
        <f t="shared" si="4"/>
        <v>0</v>
      </c>
      <c r="I10" s="104">
        <f t="shared" si="5"/>
        <v>0</v>
      </c>
      <c r="J10" s="180">
        <f t="shared" si="6"/>
        <v>0</v>
      </c>
      <c r="L10" s="85"/>
      <c r="M10" s="85"/>
      <c r="N10" s="85"/>
    </row>
    <row r="11" spans="1:14" ht="15" customHeight="1">
      <c r="A11" s="54" t="s">
        <v>41</v>
      </c>
      <c r="B11" s="84" t="s">
        <v>912</v>
      </c>
      <c r="C11" s="118">
        <f t="shared" si="0"/>
        <v>21</v>
      </c>
      <c r="D11" s="140">
        <f t="shared" si="7"/>
        <v>21</v>
      </c>
      <c r="E11" s="104">
        <f t="shared" si="1"/>
        <v>0</v>
      </c>
      <c r="F11" s="104">
        <f t="shared" si="2"/>
        <v>0</v>
      </c>
      <c r="G11" s="104">
        <f t="shared" si="3"/>
        <v>21</v>
      </c>
      <c r="H11" s="104">
        <f t="shared" si="4"/>
        <v>0</v>
      </c>
      <c r="I11" s="104">
        <f t="shared" si="5"/>
        <v>0</v>
      </c>
      <c r="J11" s="180">
        <f t="shared" si="6"/>
        <v>0</v>
      </c>
      <c r="L11" s="85"/>
      <c r="M11" s="85"/>
      <c r="N11" s="85"/>
    </row>
    <row r="12" spans="1:14" ht="15" customHeight="1">
      <c r="A12" s="54" t="s">
        <v>41</v>
      </c>
      <c r="B12" s="84" t="s">
        <v>1230</v>
      </c>
      <c r="C12" s="118">
        <f t="shared" si="0"/>
        <v>14</v>
      </c>
      <c r="D12" s="140">
        <f t="shared" si="7"/>
        <v>14</v>
      </c>
      <c r="E12" s="104">
        <f t="shared" si="1"/>
        <v>0</v>
      </c>
      <c r="F12" s="104">
        <f t="shared" si="2"/>
        <v>0</v>
      </c>
      <c r="G12" s="104">
        <f t="shared" si="3"/>
        <v>14</v>
      </c>
      <c r="H12" s="104">
        <f t="shared" si="4"/>
        <v>0</v>
      </c>
      <c r="I12" s="104">
        <f t="shared" si="5"/>
        <v>0</v>
      </c>
      <c r="J12" s="180">
        <f t="shared" si="6"/>
        <v>0</v>
      </c>
      <c r="L12" s="85"/>
      <c r="M12" s="85"/>
      <c r="N12" s="85"/>
    </row>
    <row r="13" spans="1:14" ht="15" customHeight="1">
      <c r="A13" s="54"/>
      <c r="B13" s="84"/>
      <c r="C13" s="118">
        <f t="shared" si="0"/>
        <v>0</v>
      </c>
      <c r="D13" s="140">
        <f t="shared" si="7"/>
        <v>0</v>
      </c>
      <c r="E13" s="104">
        <f t="shared" si="1"/>
        <v>0</v>
      </c>
      <c r="F13" s="104">
        <f t="shared" si="2"/>
        <v>0</v>
      </c>
      <c r="G13" s="104">
        <f t="shared" si="3"/>
        <v>0</v>
      </c>
      <c r="H13" s="104">
        <f t="shared" si="4"/>
        <v>0</v>
      </c>
      <c r="I13" s="104">
        <f t="shared" si="5"/>
        <v>0</v>
      </c>
      <c r="J13" s="180">
        <f t="shared" si="6"/>
        <v>0</v>
      </c>
      <c r="L13" s="85"/>
      <c r="M13" s="85"/>
      <c r="N13" s="85"/>
    </row>
    <row r="14" spans="1:14" ht="15" customHeight="1">
      <c r="A14" s="54"/>
      <c r="B14" s="82"/>
      <c r="C14" s="118">
        <f t="shared" si="0"/>
        <v>0</v>
      </c>
      <c r="D14" s="140">
        <f t="shared" si="7"/>
        <v>0</v>
      </c>
      <c r="E14" s="104">
        <f t="shared" si="1"/>
        <v>0</v>
      </c>
      <c r="F14" s="104">
        <f t="shared" si="2"/>
        <v>0</v>
      </c>
      <c r="G14" s="104">
        <f t="shared" si="3"/>
        <v>0</v>
      </c>
      <c r="H14" s="104">
        <f t="shared" si="4"/>
        <v>0</v>
      </c>
      <c r="I14" s="104">
        <f t="shared" si="5"/>
        <v>0</v>
      </c>
      <c r="J14" s="180">
        <f t="shared" si="6"/>
        <v>0</v>
      </c>
      <c r="L14" s="85"/>
      <c r="M14" s="85"/>
      <c r="N14" s="85"/>
    </row>
    <row r="15" spans="1:14" ht="15" customHeight="1">
      <c r="A15" s="54"/>
      <c r="B15" s="82"/>
      <c r="C15" s="118">
        <f t="shared" si="0"/>
        <v>0</v>
      </c>
      <c r="D15" s="140">
        <f t="shared" si="7"/>
        <v>0</v>
      </c>
      <c r="E15" s="104">
        <f t="shared" si="1"/>
        <v>0</v>
      </c>
      <c r="F15" s="104">
        <f t="shared" si="2"/>
        <v>0</v>
      </c>
      <c r="G15" s="104">
        <f t="shared" si="3"/>
        <v>0</v>
      </c>
      <c r="H15" s="104">
        <f t="shared" si="4"/>
        <v>0</v>
      </c>
      <c r="I15" s="104">
        <f t="shared" si="5"/>
        <v>0</v>
      </c>
      <c r="J15" s="180">
        <f t="shared" si="6"/>
        <v>0</v>
      </c>
      <c r="L15" s="85"/>
      <c r="M15" s="85"/>
      <c r="N15" s="85"/>
    </row>
    <row r="16" spans="1:14" ht="15" customHeight="1">
      <c r="A16" s="54"/>
      <c r="B16" s="82"/>
      <c r="C16" s="118">
        <f t="shared" si="0"/>
        <v>0</v>
      </c>
      <c r="D16" s="140">
        <f t="shared" si="7"/>
        <v>0</v>
      </c>
      <c r="E16" s="104">
        <f t="shared" si="1"/>
        <v>0</v>
      </c>
      <c r="F16" s="104">
        <f t="shared" si="2"/>
        <v>0</v>
      </c>
      <c r="G16" s="104">
        <f t="shared" si="3"/>
        <v>0</v>
      </c>
      <c r="H16" s="104">
        <f t="shared" si="4"/>
        <v>0</v>
      </c>
      <c r="I16" s="104">
        <f t="shared" si="5"/>
        <v>0</v>
      </c>
      <c r="J16" s="180">
        <f t="shared" si="6"/>
        <v>0</v>
      </c>
      <c r="L16" s="85"/>
      <c r="M16" s="85"/>
      <c r="N16" s="85"/>
    </row>
    <row r="17" spans="1:14" ht="15" customHeight="1">
      <c r="A17" s="79"/>
      <c r="B17" s="82"/>
      <c r="C17" s="118">
        <f t="shared" si="0"/>
        <v>0</v>
      </c>
      <c r="D17" s="140">
        <f t="shared" si="7"/>
        <v>0</v>
      </c>
      <c r="E17" s="104">
        <f t="shared" si="1"/>
        <v>0</v>
      </c>
      <c r="F17" s="104">
        <f t="shared" si="2"/>
        <v>0</v>
      </c>
      <c r="G17" s="104">
        <f t="shared" si="3"/>
        <v>0</v>
      </c>
      <c r="H17" s="104">
        <f t="shared" si="4"/>
        <v>0</v>
      </c>
      <c r="I17" s="104">
        <f t="shared" si="5"/>
        <v>0</v>
      </c>
      <c r="J17" s="180">
        <f t="shared" si="6"/>
        <v>0</v>
      </c>
      <c r="L17" s="85"/>
      <c r="M17" s="85"/>
      <c r="N17" s="85"/>
    </row>
    <row r="18" spans="1:14" ht="15" customHeight="1">
      <c r="A18" s="49"/>
      <c r="B18" s="82"/>
      <c r="C18" s="118">
        <f t="shared" si="0"/>
        <v>0</v>
      </c>
      <c r="D18" s="140">
        <f t="shared" si="7"/>
        <v>0</v>
      </c>
      <c r="E18" s="104">
        <f t="shared" si="1"/>
        <v>0</v>
      </c>
      <c r="F18" s="104">
        <f t="shared" si="2"/>
        <v>0</v>
      </c>
      <c r="G18" s="104">
        <f t="shared" si="3"/>
        <v>0</v>
      </c>
      <c r="H18" s="104">
        <f t="shared" si="4"/>
        <v>0</v>
      </c>
      <c r="I18" s="104">
        <f t="shared" si="5"/>
        <v>0</v>
      </c>
      <c r="J18" s="180">
        <f t="shared" si="6"/>
        <v>0</v>
      </c>
      <c r="L18" s="85"/>
      <c r="M18" s="85"/>
      <c r="N18" s="85"/>
    </row>
    <row r="19" spans="1:14" ht="15" customHeight="1">
      <c r="A19" s="49"/>
      <c r="B19" s="82"/>
      <c r="C19" s="118">
        <f t="shared" si="0"/>
        <v>0</v>
      </c>
      <c r="D19" s="140">
        <f t="shared" si="7"/>
        <v>0</v>
      </c>
      <c r="E19" s="104">
        <f t="shared" si="1"/>
        <v>0</v>
      </c>
      <c r="F19" s="104">
        <f t="shared" si="2"/>
        <v>0</v>
      </c>
      <c r="G19" s="104">
        <f t="shared" si="3"/>
        <v>0</v>
      </c>
      <c r="H19" s="104">
        <f t="shared" si="4"/>
        <v>0</v>
      </c>
      <c r="I19" s="104">
        <f t="shared" si="5"/>
        <v>0</v>
      </c>
      <c r="J19" s="180">
        <f t="shared" si="6"/>
        <v>0</v>
      </c>
      <c r="L19" s="85"/>
      <c r="M19" s="85"/>
      <c r="N19" s="85"/>
    </row>
    <row r="20" spans="1:14" ht="15" customHeight="1">
      <c r="A20" s="49"/>
      <c r="B20" s="82"/>
      <c r="C20" s="118">
        <f t="shared" si="0"/>
        <v>0</v>
      </c>
      <c r="D20" s="140">
        <f t="shared" si="7"/>
        <v>0</v>
      </c>
      <c r="E20" s="104">
        <f t="shared" si="1"/>
        <v>0</v>
      </c>
      <c r="F20" s="104">
        <f t="shared" si="2"/>
        <v>0</v>
      </c>
      <c r="G20" s="104">
        <f t="shared" si="3"/>
        <v>0</v>
      </c>
      <c r="H20" s="104">
        <f t="shared" si="4"/>
        <v>0</v>
      </c>
      <c r="I20" s="104">
        <f t="shared" si="5"/>
        <v>0</v>
      </c>
      <c r="J20" s="180">
        <f t="shared" si="6"/>
        <v>0</v>
      </c>
      <c r="L20" s="85"/>
      <c r="M20" s="85"/>
      <c r="N20" s="85"/>
    </row>
    <row r="21" spans="1:14" ht="15" hidden="1" customHeight="1">
      <c r="A21" s="49"/>
      <c r="B21" s="82"/>
      <c r="C21" s="118">
        <f t="shared" ref="C21:C37" si="8">SUM(E21:K21)</f>
        <v>0</v>
      </c>
      <c r="D21" s="140">
        <f t="shared" si="7"/>
        <v>0</v>
      </c>
      <c r="E21" s="104">
        <f t="shared" ref="E21:E37" si="9">IFERROR(VLOOKUP(B21,$B$93:$C$134,2,FALSE),0)</f>
        <v>0</v>
      </c>
      <c r="F21" s="104">
        <f t="shared" ref="F21:F37" si="10">IFERROR(VLOOKUP(B21,$F$93:$G$134,2,FALSE),0)</f>
        <v>0</v>
      </c>
      <c r="G21" s="104">
        <f t="shared" ref="G21:G37" si="11">IFERROR(VLOOKUP(B21,$J$93:$K$134,2,FALSE),0)</f>
        <v>0</v>
      </c>
      <c r="H21" s="104">
        <f t="shared" ref="H21:H37" si="12">IFERROR(VLOOKUP(B21,$N$93:$O$134,2,FALSE),0)</f>
        <v>0</v>
      </c>
      <c r="I21" s="104">
        <f t="shared" ref="I21:I37" si="13">IFERROR(VLOOKUP(B21,$R$93:$S$134,2,FALSE),0)</f>
        <v>0</v>
      </c>
      <c r="J21" s="180">
        <f t="shared" ref="J21:J37" si="14">IFERROR(VLOOKUP(B21,$V$93:$W$134,2,FALSE),0)</f>
        <v>0</v>
      </c>
      <c r="L21" s="85"/>
      <c r="M21" s="85"/>
      <c r="N21" s="85"/>
    </row>
    <row r="22" spans="1:14" ht="15" hidden="1" customHeight="1">
      <c r="A22" s="49"/>
      <c r="B22" s="82"/>
      <c r="C22" s="118">
        <f t="shared" si="8"/>
        <v>0</v>
      </c>
      <c r="D22" s="140">
        <f t="shared" si="7"/>
        <v>0</v>
      </c>
      <c r="E22" s="104">
        <f t="shared" si="9"/>
        <v>0</v>
      </c>
      <c r="F22" s="104">
        <f t="shared" si="10"/>
        <v>0</v>
      </c>
      <c r="G22" s="104">
        <f t="shared" si="11"/>
        <v>0</v>
      </c>
      <c r="H22" s="104">
        <f t="shared" si="12"/>
        <v>0</v>
      </c>
      <c r="I22" s="104">
        <f t="shared" si="13"/>
        <v>0</v>
      </c>
      <c r="J22" s="180">
        <f t="shared" si="14"/>
        <v>0</v>
      </c>
      <c r="L22" s="85"/>
      <c r="M22" s="85"/>
      <c r="N22" s="85"/>
    </row>
    <row r="23" spans="1:14" ht="15" hidden="1" customHeight="1">
      <c r="A23" s="49"/>
      <c r="B23" s="82"/>
      <c r="C23" s="118">
        <f t="shared" si="8"/>
        <v>0</v>
      </c>
      <c r="D23" s="140">
        <f t="shared" si="7"/>
        <v>0</v>
      </c>
      <c r="E23" s="104">
        <f t="shared" si="9"/>
        <v>0</v>
      </c>
      <c r="F23" s="104">
        <f t="shared" si="10"/>
        <v>0</v>
      </c>
      <c r="G23" s="104">
        <f t="shared" si="11"/>
        <v>0</v>
      </c>
      <c r="H23" s="104">
        <f t="shared" si="12"/>
        <v>0</v>
      </c>
      <c r="I23" s="104">
        <f t="shared" si="13"/>
        <v>0</v>
      </c>
      <c r="J23" s="180">
        <f t="shared" si="14"/>
        <v>0</v>
      </c>
      <c r="L23" s="85"/>
      <c r="M23" s="85"/>
      <c r="N23" s="85"/>
    </row>
    <row r="24" spans="1:14" ht="15" hidden="1" customHeight="1">
      <c r="A24" s="49"/>
      <c r="B24" s="82"/>
      <c r="C24" s="118">
        <f t="shared" si="8"/>
        <v>0</v>
      </c>
      <c r="D24" s="140">
        <f t="shared" si="7"/>
        <v>0</v>
      </c>
      <c r="E24" s="104">
        <f t="shared" si="9"/>
        <v>0</v>
      </c>
      <c r="F24" s="104">
        <f t="shared" si="10"/>
        <v>0</v>
      </c>
      <c r="G24" s="104">
        <f t="shared" si="11"/>
        <v>0</v>
      </c>
      <c r="H24" s="104">
        <f t="shared" si="12"/>
        <v>0</v>
      </c>
      <c r="I24" s="104">
        <f t="shared" si="13"/>
        <v>0</v>
      </c>
      <c r="J24" s="180">
        <f t="shared" si="14"/>
        <v>0</v>
      </c>
      <c r="L24" s="85"/>
      <c r="M24" s="85"/>
      <c r="N24" s="85"/>
    </row>
    <row r="25" spans="1:14" ht="15" hidden="1" customHeight="1">
      <c r="A25" s="81"/>
      <c r="B25" s="82"/>
      <c r="C25" s="118">
        <f t="shared" si="8"/>
        <v>0</v>
      </c>
      <c r="D25" s="140">
        <f t="shared" si="7"/>
        <v>0</v>
      </c>
      <c r="E25" s="104">
        <f t="shared" si="9"/>
        <v>0</v>
      </c>
      <c r="F25" s="104">
        <f t="shared" si="10"/>
        <v>0</v>
      </c>
      <c r="G25" s="104">
        <f t="shared" si="11"/>
        <v>0</v>
      </c>
      <c r="H25" s="104">
        <f t="shared" si="12"/>
        <v>0</v>
      </c>
      <c r="I25" s="104">
        <f t="shared" si="13"/>
        <v>0</v>
      </c>
      <c r="J25" s="180">
        <f t="shared" si="14"/>
        <v>0</v>
      </c>
      <c r="L25" s="85"/>
      <c r="M25" s="85"/>
      <c r="N25" s="85"/>
    </row>
    <row r="26" spans="1:14" ht="15" hidden="1" customHeight="1">
      <c r="A26" s="54"/>
      <c r="B26" s="82"/>
      <c r="C26" s="118">
        <f t="shared" si="8"/>
        <v>0</v>
      </c>
      <c r="D26" s="140">
        <f t="shared" si="7"/>
        <v>0</v>
      </c>
      <c r="E26" s="104">
        <f t="shared" si="9"/>
        <v>0</v>
      </c>
      <c r="F26" s="104">
        <f t="shared" si="10"/>
        <v>0</v>
      </c>
      <c r="G26" s="104">
        <f t="shared" si="11"/>
        <v>0</v>
      </c>
      <c r="H26" s="104">
        <f t="shared" si="12"/>
        <v>0</v>
      </c>
      <c r="I26" s="104">
        <f t="shared" si="13"/>
        <v>0</v>
      </c>
      <c r="J26" s="180">
        <f t="shared" si="14"/>
        <v>0</v>
      </c>
      <c r="L26" s="85"/>
      <c r="M26" s="85"/>
      <c r="N26" s="85"/>
    </row>
    <row r="27" spans="1:14" ht="15" hidden="1" customHeight="1">
      <c r="A27" s="54"/>
      <c r="B27" s="82"/>
      <c r="C27" s="118">
        <f t="shared" si="8"/>
        <v>0</v>
      </c>
      <c r="D27" s="140">
        <f t="shared" si="7"/>
        <v>0</v>
      </c>
      <c r="E27" s="104">
        <f t="shared" si="9"/>
        <v>0</v>
      </c>
      <c r="F27" s="104">
        <f t="shared" si="10"/>
        <v>0</v>
      </c>
      <c r="G27" s="104">
        <f t="shared" si="11"/>
        <v>0</v>
      </c>
      <c r="H27" s="104">
        <f t="shared" si="12"/>
        <v>0</v>
      </c>
      <c r="I27" s="104">
        <f t="shared" si="13"/>
        <v>0</v>
      </c>
      <c r="J27" s="180">
        <f t="shared" si="14"/>
        <v>0</v>
      </c>
      <c r="L27" s="85"/>
      <c r="M27" s="85"/>
      <c r="N27" s="85"/>
    </row>
    <row r="28" spans="1:14" ht="15" hidden="1" customHeight="1">
      <c r="A28" s="49"/>
      <c r="B28" s="82"/>
      <c r="C28" s="118">
        <f t="shared" si="8"/>
        <v>0</v>
      </c>
      <c r="D28" s="140">
        <f t="shared" si="7"/>
        <v>0</v>
      </c>
      <c r="E28" s="104">
        <f t="shared" si="9"/>
        <v>0</v>
      </c>
      <c r="F28" s="104">
        <f t="shared" si="10"/>
        <v>0</v>
      </c>
      <c r="G28" s="104">
        <f t="shared" si="11"/>
        <v>0</v>
      </c>
      <c r="H28" s="104">
        <f t="shared" si="12"/>
        <v>0</v>
      </c>
      <c r="I28" s="104">
        <f t="shared" si="13"/>
        <v>0</v>
      </c>
      <c r="J28" s="180">
        <f t="shared" si="14"/>
        <v>0</v>
      </c>
      <c r="L28" s="85"/>
      <c r="M28" s="85"/>
      <c r="N28" s="85"/>
    </row>
    <row r="29" spans="1:14" ht="15" hidden="1" customHeight="1">
      <c r="A29" s="49"/>
      <c r="B29" s="82"/>
      <c r="C29" s="118">
        <f t="shared" si="8"/>
        <v>0</v>
      </c>
      <c r="D29" s="140">
        <f t="shared" si="7"/>
        <v>0</v>
      </c>
      <c r="E29" s="104">
        <f t="shared" si="9"/>
        <v>0</v>
      </c>
      <c r="F29" s="104">
        <f t="shared" si="10"/>
        <v>0</v>
      </c>
      <c r="G29" s="104">
        <f t="shared" si="11"/>
        <v>0</v>
      </c>
      <c r="H29" s="104">
        <f t="shared" si="12"/>
        <v>0</v>
      </c>
      <c r="I29" s="104">
        <f t="shared" si="13"/>
        <v>0</v>
      </c>
      <c r="J29" s="180">
        <f t="shared" si="14"/>
        <v>0</v>
      </c>
      <c r="L29" s="85"/>
      <c r="M29" s="85"/>
      <c r="N29" s="85"/>
    </row>
    <row r="30" spans="1:14" ht="15" hidden="1" customHeight="1">
      <c r="A30" s="54"/>
      <c r="B30" s="82"/>
      <c r="C30" s="118">
        <f t="shared" si="8"/>
        <v>0</v>
      </c>
      <c r="D30" s="140">
        <f t="shared" si="7"/>
        <v>0</v>
      </c>
      <c r="E30" s="104">
        <f t="shared" si="9"/>
        <v>0</v>
      </c>
      <c r="F30" s="104">
        <f t="shared" si="10"/>
        <v>0</v>
      </c>
      <c r="G30" s="104">
        <f t="shared" si="11"/>
        <v>0</v>
      </c>
      <c r="H30" s="104">
        <f t="shared" si="12"/>
        <v>0</v>
      </c>
      <c r="I30" s="104">
        <f t="shared" si="13"/>
        <v>0</v>
      </c>
      <c r="J30" s="180">
        <f t="shared" si="14"/>
        <v>0</v>
      </c>
      <c r="L30" s="85"/>
      <c r="M30" s="85"/>
      <c r="N30" s="85"/>
    </row>
    <row r="31" spans="1:14" ht="15" hidden="1" customHeight="1">
      <c r="A31" s="54"/>
      <c r="B31" s="82"/>
      <c r="C31" s="118">
        <f t="shared" si="8"/>
        <v>0</v>
      </c>
      <c r="D31" s="140">
        <f t="shared" si="7"/>
        <v>0</v>
      </c>
      <c r="E31" s="104">
        <f t="shared" si="9"/>
        <v>0</v>
      </c>
      <c r="F31" s="104">
        <f t="shared" si="10"/>
        <v>0</v>
      </c>
      <c r="G31" s="104">
        <f t="shared" si="11"/>
        <v>0</v>
      </c>
      <c r="H31" s="104">
        <f t="shared" si="12"/>
        <v>0</v>
      </c>
      <c r="I31" s="104">
        <f t="shared" si="13"/>
        <v>0</v>
      </c>
      <c r="J31" s="186">
        <f t="shared" si="14"/>
        <v>0</v>
      </c>
      <c r="L31" s="85"/>
      <c r="M31" s="85"/>
      <c r="N31" s="85"/>
    </row>
    <row r="32" spans="1:14" ht="15" hidden="1" customHeight="1">
      <c r="A32" s="54"/>
      <c r="B32" s="82"/>
      <c r="C32" s="118">
        <f t="shared" si="8"/>
        <v>0</v>
      </c>
      <c r="D32" s="140">
        <f t="shared" si="7"/>
        <v>0</v>
      </c>
      <c r="E32" s="104">
        <f t="shared" si="9"/>
        <v>0</v>
      </c>
      <c r="F32" s="104">
        <f t="shared" si="10"/>
        <v>0</v>
      </c>
      <c r="G32" s="104">
        <f t="shared" si="11"/>
        <v>0</v>
      </c>
      <c r="H32" s="104">
        <f t="shared" si="12"/>
        <v>0</v>
      </c>
      <c r="I32" s="104">
        <f t="shared" si="13"/>
        <v>0</v>
      </c>
      <c r="J32" s="186">
        <f t="shared" si="14"/>
        <v>0</v>
      </c>
      <c r="L32" s="85"/>
      <c r="M32" s="85"/>
      <c r="N32" s="85"/>
    </row>
    <row r="33" spans="1:14" ht="15" hidden="1" customHeight="1">
      <c r="A33" s="54"/>
      <c r="B33" s="82"/>
      <c r="C33" s="118">
        <f t="shared" si="8"/>
        <v>0</v>
      </c>
      <c r="D33" s="140">
        <f t="shared" si="7"/>
        <v>0</v>
      </c>
      <c r="E33" s="104">
        <f t="shared" si="9"/>
        <v>0</v>
      </c>
      <c r="F33" s="104">
        <f t="shared" si="10"/>
        <v>0</v>
      </c>
      <c r="G33" s="104">
        <f t="shared" si="11"/>
        <v>0</v>
      </c>
      <c r="H33" s="104">
        <f t="shared" si="12"/>
        <v>0</v>
      </c>
      <c r="I33" s="104">
        <f t="shared" si="13"/>
        <v>0</v>
      </c>
      <c r="J33" s="186">
        <f t="shared" si="14"/>
        <v>0</v>
      </c>
      <c r="L33" s="85"/>
      <c r="M33" s="85"/>
      <c r="N33" s="85"/>
    </row>
    <row r="34" spans="1:14" ht="15" hidden="1" customHeight="1">
      <c r="A34" s="54"/>
      <c r="B34" s="82"/>
      <c r="C34" s="118">
        <f t="shared" si="8"/>
        <v>0</v>
      </c>
      <c r="D34" s="140">
        <f t="shared" si="7"/>
        <v>0</v>
      </c>
      <c r="E34" s="104">
        <f t="shared" si="9"/>
        <v>0</v>
      </c>
      <c r="F34" s="104">
        <f t="shared" si="10"/>
        <v>0</v>
      </c>
      <c r="G34" s="104">
        <f t="shared" si="11"/>
        <v>0</v>
      </c>
      <c r="H34" s="104">
        <f t="shared" si="12"/>
        <v>0</v>
      </c>
      <c r="I34" s="104">
        <f t="shared" si="13"/>
        <v>0</v>
      </c>
      <c r="J34" s="186">
        <f t="shared" si="14"/>
        <v>0</v>
      </c>
      <c r="L34" s="85"/>
      <c r="M34" s="85"/>
      <c r="N34" s="85"/>
    </row>
    <row r="35" spans="1:14" ht="15" hidden="1" customHeight="1">
      <c r="A35" s="54"/>
      <c r="B35" s="82"/>
      <c r="C35" s="118">
        <f t="shared" si="8"/>
        <v>0</v>
      </c>
      <c r="D35" s="140">
        <f t="shared" si="7"/>
        <v>0</v>
      </c>
      <c r="E35" s="104">
        <f t="shared" si="9"/>
        <v>0</v>
      </c>
      <c r="F35" s="104">
        <f t="shared" si="10"/>
        <v>0</v>
      </c>
      <c r="G35" s="104">
        <f t="shared" si="11"/>
        <v>0</v>
      </c>
      <c r="H35" s="104">
        <f t="shared" si="12"/>
        <v>0</v>
      </c>
      <c r="I35" s="104">
        <f t="shared" si="13"/>
        <v>0</v>
      </c>
      <c r="J35" s="186">
        <f t="shared" si="14"/>
        <v>0</v>
      </c>
      <c r="L35" s="85"/>
      <c r="M35" s="85"/>
      <c r="N35" s="85"/>
    </row>
    <row r="36" spans="1:14" ht="15" hidden="1" customHeight="1">
      <c r="A36" s="54"/>
      <c r="B36" s="82"/>
      <c r="C36" s="118">
        <f t="shared" si="8"/>
        <v>0</v>
      </c>
      <c r="D36" s="140">
        <f t="shared" si="7"/>
        <v>0</v>
      </c>
      <c r="E36" s="104">
        <f t="shared" si="9"/>
        <v>0</v>
      </c>
      <c r="F36" s="104">
        <f t="shared" si="10"/>
        <v>0</v>
      </c>
      <c r="G36" s="104">
        <f t="shared" si="11"/>
        <v>0</v>
      </c>
      <c r="H36" s="104">
        <f t="shared" si="12"/>
        <v>0</v>
      </c>
      <c r="I36" s="104">
        <f t="shared" si="13"/>
        <v>0</v>
      </c>
      <c r="J36" s="186">
        <f t="shared" si="14"/>
        <v>0</v>
      </c>
      <c r="L36" s="85"/>
      <c r="M36" s="85"/>
      <c r="N36" s="85"/>
    </row>
    <row r="37" spans="1:14" ht="15" hidden="1" customHeight="1">
      <c r="A37" s="54"/>
      <c r="B37" s="82"/>
      <c r="C37" s="118">
        <f t="shared" si="8"/>
        <v>0</v>
      </c>
      <c r="D37" s="140">
        <f t="shared" si="7"/>
        <v>0</v>
      </c>
      <c r="E37" s="104">
        <f t="shared" si="9"/>
        <v>0</v>
      </c>
      <c r="F37" s="104">
        <f t="shared" si="10"/>
        <v>0</v>
      </c>
      <c r="G37" s="104">
        <f t="shared" si="11"/>
        <v>0</v>
      </c>
      <c r="H37" s="104">
        <f t="shared" si="12"/>
        <v>0</v>
      </c>
      <c r="I37" s="104">
        <f t="shared" si="13"/>
        <v>0</v>
      </c>
      <c r="J37" s="186">
        <f t="shared" si="14"/>
        <v>0</v>
      </c>
      <c r="L37" s="85"/>
      <c r="M37" s="85"/>
      <c r="N37" s="85"/>
    </row>
    <row r="38" spans="1:14" ht="15" hidden="1" customHeight="1">
      <c r="A38" s="54"/>
      <c r="B38" s="82"/>
      <c r="C38" s="118">
        <f t="shared" ref="C38:C69" si="15">SUM(E38:K38)</f>
        <v>0</v>
      </c>
      <c r="D38" s="140">
        <f t="shared" si="7"/>
        <v>0</v>
      </c>
      <c r="E38" s="104">
        <f t="shared" ref="E38:E69" si="16">IFERROR(VLOOKUP(B38,$B$93:$C$134,2,FALSE),0)</f>
        <v>0</v>
      </c>
      <c r="F38" s="104">
        <f t="shared" ref="F38:F69" si="17">IFERROR(VLOOKUP(B38,$F$93:$G$134,2,FALSE),0)</f>
        <v>0</v>
      </c>
      <c r="G38" s="104">
        <f t="shared" ref="G38:G69" si="18">IFERROR(VLOOKUP(B38,$J$93:$K$134,2,FALSE),0)</f>
        <v>0</v>
      </c>
      <c r="H38" s="104">
        <f t="shared" ref="H38:H69" si="19">IFERROR(VLOOKUP(B38,$N$93:$O$134,2,FALSE),0)</f>
        <v>0</v>
      </c>
      <c r="I38" s="104">
        <f t="shared" ref="I38:I69" si="20">IFERROR(VLOOKUP(B38,$R$93:$S$134,2,FALSE),0)</f>
        <v>0</v>
      </c>
      <c r="J38" s="186">
        <f t="shared" ref="J38:J69" si="21">IFERROR(VLOOKUP(B38,$V$93:$W$134,2,FALSE),0)</f>
        <v>0</v>
      </c>
      <c r="L38" s="85"/>
      <c r="M38" s="85"/>
      <c r="N38" s="85"/>
    </row>
    <row r="39" spans="1:14" ht="15" hidden="1" customHeight="1">
      <c r="A39" s="54"/>
      <c r="B39" s="82"/>
      <c r="C39" s="118">
        <f t="shared" si="15"/>
        <v>0</v>
      </c>
      <c r="D39" s="140">
        <f t="shared" si="7"/>
        <v>0</v>
      </c>
      <c r="E39" s="104">
        <f t="shared" si="16"/>
        <v>0</v>
      </c>
      <c r="F39" s="104">
        <f t="shared" si="17"/>
        <v>0</v>
      </c>
      <c r="G39" s="104">
        <f t="shared" si="18"/>
        <v>0</v>
      </c>
      <c r="H39" s="104">
        <f t="shared" si="19"/>
        <v>0</v>
      </c>
      <c r="I39" s="104">
        <f t="shared" si="20"/>
        <v>0</v>
      </c>
      <c r="J39" s="186">
        <f t="shared" si="21"/>
        <v>0</v>
      </c>
      <c r="L39" s="85"/>
      <c r="M39" s="85"/>
      <c r="N39" s="85"/>
    </row>
    <row r="40" spans="1:14" ht="15" hidden="1" customHeight="1">
      <c r="A40" s="54"/>
      <c r="B40" s="82"/>
      <c r="C40" s="118">
        <f t="shared" si="15"/>
        <v>0</v>
      </c>
      <c r="D40" s="140">
        <f t="shared" si="7"/>
        <v>0</v>
      </c>
      <c r="E40" s="104">
        <f t="shared" si="16"/>
        <v>0</v>
      </c>
      <c r="F40" s="104">
        <f t="shared" si="17"/>
        <v>0</v>
      </c>
      <c r="G40" s="104">
        <f t="shared" si="18"/>
        <v>0</v>
      </c>
      <c r="H40" s="104">
        <f t="shared" si="19"/>
        <v>0</v>
      </c>
      <c r="I40" s="104">
        <f t="shared" si="20"/>
        <v>0</v>
      </c>
      <c r="J40" s="186">
        <f t="shared" si="21"/>
        <v>0</v>
      </c>
      <c r="L40" s="85"/>
      <c r="M40" s="85"/>
      <c r="N40" s="85"/>
    </row>
    <row r="41" spans="1:14" ht="15" hidden="1" customHeight="1">
      <c r="A41" s="54"/>
      <c r="B41" s="82"/>
      <c r="C41" s="118">
        <f t="shared" si="15"/>
        <v>0</v>
      </c>
      <c r="D41" s="140">
        <f t="shared" si="7"/>
        <v>0</v>
      </c>
      <c r="E41" s="104">
        <f t="shared" si="16"/>
        <v>0</v>
      </c>
      <c r="F41" s="104">
        <f t="shared" si="17"/>
        <v>0</v>
      </c>
      <c r="G41" s="104">
        <f t="shared" si="18"/>
        <v>0</v>
      </c>
      <c r="H41" s="104">
        <f t="shared" si="19"/>
        <v>0</v>
      </c>
      <c r="I41" s="104">
        <f t="shared" si="20"/>
        <v>0</v>
      </c>
      <c r="J41" s="186">
        <f t="shared" si="21"/>
        <v>0</v>
      </c>
      <c r="L41" s="85"/>
      <c r="M41" s="85"/>
      <c r="N41" s="85"/>
    </row>
    <row r="42" spans="1:14" ht="15" hidden="1" customHeight="1">
      <c r="A42" s="54"/>
      <c r="B42" s="82"/>
      <c r="C42" s="118">
        <f t="shared" si="15"/>
        <v>0</v>
      </c>
      <c r="D42" s="140">
        <f t="shared" si="7"/>
        <v>0</v>
      </c>
      <c r="E42" s="104">
        <f t="shared" si="16"/>
        <v>0</v>
      </c>
      <c r="F42" s="104">
        <f t="shared" si="17"/>
        <v>0</v>
      </c>
      <c r="G42" s="104">
        <f t="shared" si="18"/>
        <v>0</v>
      </c>
      <c r="H42" s="104">
        <f t="shared" si="19"/>
        <v>0</v>
      </c>
      <c r="I42" s="104">
        <f t="shared" si="20"/>
        <v>0</v>
      </c>
      <c r="J42" s="186">
        <f t="shared" si="21"/>
        <v>0</v>
      </c>
      <c r="L42" s="85"/>
      <c r="M42" s="85"/>
      <c r="N42" s="85"/>
    </row>
    <row r="43" spans="1:14" ht="15" hidden="1" customHeight="1">
      <c r="A43" s="54"/>
      <c r="B43" s="82"/>
      <c r="C43" s="118">
        <f t="shared" si="15"/>
        <v>0</v>
      </c>
      <c r="D43" s="140">
        <f t="shared" si="7"/>
        <v>0</v>
      </c>
      <c r="E43" s="104">
        <f t="shared" si="16"/>
        <v>0</v>
      </c>
      <c r="F43" s="104">
        <f t="shared" si="17"/>
        <v>0</v>
      </c>
      <c r="G43" s="104">
        <f t="shared" si="18"/>
        <v>0</v>
      </c>
      <c r="H43" s="104">
        <f t="shared" si="19"/>
        <v>0</v>
      </c>
      <c r="I43" s="104">
        <f t="shared" si="20"/>
        <v>0</v>
      </c>
      <c r="J43" s="186">
        <f t="shared" si="21"/>
        <v>0</v>
      </c>
      <c r="L43" s="85"/>
      <c r="M43" s="85"/>
      <c r="N43" s="85"/>
    </row>
    <row r="44" spans="1:14" ht="15" hidden="1" customHeight="1">
      <c r="A44" s="54"/>
      <c r="B44" s="82"/>
      <c r="C44" s="118">
        <f t="shared" si="15"/>
        <v>0</v>
      </c>
      <c r="D44" s="140">
        <f t="shared" si="7"/>
        <v>0</v>
      </c>
      <c r="E44" s="104">
        <f t="shared" si="16"/>
        <v>0</v>
      </c>
      <c r="F44" s="104">
        <f t="shared" si="17"/>
        <v>0</v>
      </c>
      <c r="G44" s="104">
        <f t="shared" si="18"/>
        <v>0</v>
      </c>
      <c r="H44" s="104">
        <f t="shared" si="19"/>
        <v>0</v>
      </c>
      <c r="I44" s="104">
        <f t="shared" si="20"/>
        <v>0</v>
      </c>
      <c r="J44" s="186">
        <f t="shared" si="21"/>
        <v>0</v>
      </c>
      <c r="L44" s="85"/>
      <c r="M44" s="85"/>
      <c r="N44" s="85"/>
    </row>
    <row r="45" spans="1:14" ht="15" hidden="1" customHeight="1">
      <c r="A45" s="54"/>
      <c r="B45" s="82"/>
      <c r="C45" s="118">
        <f t="shared" si="15"/>
        <v>0</v>
      </c>
      <c r="D45" s="140">
        <f t="shared" si="7"/>
        <v>0</v>
      </c>
      <c r="E45" s="104">
        <f t="shared" si="16"/>
        <v>0</v>
      </c>
      <c r="F45" s="104">
        <f t="shared" si="17"/>
        <v>0</v>
      </c>
      <c r="G45" s="104">
        <f t="shared" si="18"/>
        <v>0</v>
      </c>
      <c r="H45" s="104">
        <f t="shared" si="19"/>
        <v>0</v>
      </c>
      <c r="I45" s="104">
        <f t="shared" si="20"/>
        <v>0</v>
      </c>
      <c r="J45" s="186">
        <f t="shared" si="21"/>
        <v>0</v>
      </c>
      <c r="L45" s="85"/>
      <c r="M45" s="85"/>
      <c r="N45" s="85"/>
    </row>
    <row r="46" spans="1:14" ht="15" hidden="1" customHeight="1">
      <c r="A46" s="54"/>
      <c r="B46" s="82"/>
      <c r="C46" s="118">
        <f t="shared" si="15"/>
        <v>0</v>
      </c>
      <c r="D46" s="140">
        <f t="shared" si="7"/>
        <v>0</v>
      </c>
      <c r="E46" s="104">
        <f t="shared" si="16"/>
        <v>0</v>
      </c>
      <c r="F46" s="104">
        <f t="shared" si="17"/>
        <v>0</v>
      </c>
      <c r="G46" s="104">
        <f t="shared" si="18"/>
        <v>0</v>
      </c>
      <c r="H46" s="104">
        <f t="shared" si="19"/>
        <v>0</v>
      </c>
      <c r="I46" s="104">
        <f t="shared" si="20"/>
        <v>0</v>
      </c>
      <c r="J46" s="186">
        <f t="shared" si="21"/>
        <v>0</v>
      </c>
      <c r="L46" s="85"/>
      <c r="M46" s="85"/>
      <c r="N46" s="85"/>
    </row>
    <row r="47" spans="1:14" ht="15" hidden="1" customHeight="1">
      <c r="A47" s="54"/>
      <c r="B47" s="82"/>
      <c r="C47" s="118">
        <f t="shared" si="15"/>
        <v>0</v>
      </c>
      <c r="D47" s="140">
        <f t="shared" si="7"/>
        <v>0</v>
      </c>
      <c r="E47" s="104">
        <f t="shared" si="16"/>
        <v>0</v>
      </c>
      <c r="F47" s="104">
        <f t="shared" si="17"/>
        <v>0</v>
      </c>
      <c r="G47" s="104">
        <f t="shared" si="18"/>
        <v>0</v>
      </c>
      <c r="H47" s="104">
        <f t="shared" si="19"/>
        <v>0</v>
      </c>
      <c r="I47" s="104">
        <f t="shared" si="20"/>
        <v>0</v>
      </c>
      <c r="J47" s="186">
        <f t="shared" si="21"/>
        <v>0</v>
      </c>
      <c r="L47" s="85"/>
      <c r="M47" s="85"/>
      <c r="N47" s="85"/>
    </row>
    <row r="48" spans="1:14" ht="15" hidden="1" customHeight="1">
      <c r="A48" s="54"/>
      <c r="B48" s="82"/>
      <c r="C48" s="118">
        <f t="shared" si="15"/>
        <v>0</v>
      </c>
      <c r="D48" s="140">
        <f t="shared" si="7"/>
        <v>0</v>
      </c>
      <c r="E48" s="104">
        <f t="shared" si="16"/>
        <v>0</v>
      </c>
      <c r="F48" s="104">
        <f t="shared" si="17"/>
        <v>0</v>
      </c>
      <c r="G48" s="104">
        <f t="shared" si="18"/>
        <v>0</v>
      </c>
      <c r="H48" s="104">
        <f t="shared" si="19"/>
        <v>0</v>
      </c>
      <c r="I48" s="104">
        <f t="shared" si="20"/>
        <v>0</v>
      </c>
      <c r="J48" s="186">
        <f t="shared" si="21"/>
        <v>0</v>
      </c>
      <c r="L48" s="85"/>
      <c r="M48" s="85"/>
      <c r="N48" s="85"/>
    </row>
    <row r="49" spans="1:14" ht="15" hidden="1" customHeight="1">
      <c r="A49" s="54"/>
      <c r="B49" s="82"/>
      <c r="C49" s="118">
        <f t="shared" si="15"/>
        <v>0</v>
      </c>
      <c r="D49" s="140">
        <f t="shared" si="7"/>
        <v>0</v>
      </c>
      <c r="E49" s="104">
        <f t="shared" si="16"/>
        <v>0</v>
      </c>
      <c r="F49" s="104">
        <f t="shared" si="17"/>
        <v>0</v>
      </c>
      <c r="G49" s="104">
        <f t="shared" si="18"/>
        <v>0</v>
      </c>
      <c r="H49" s="104">
        <f t="shared" si="19"/>
        <v>0</v>
      </c>
      <c r="I49" s="104">
        <f t="shared" si="20"/>
        <v>0</v>
      </c>
      <c r="J49" s="186">
        <f t="shared" si="21"/>
        <v>0</v>
      </c>
      <c r="L49" s="85"/>
      <c r="M49" s="85"/>
      <c r="N49" s="85"/>
    </row>
    <row r="50" spans="1:14" ht="15" hidden="1" customHeight="1">
      <c r="A50" s="54"/>
      <c r="B50" s="82"/>
      <c r="C50" s="118">
        <f t="shared" si="15"/>
        <v>0</v>
      </c>
      <c r="D50" s="140">
        <f t="shared" si="7"/>
        <v>0</v>
      </c>
      <c r="E50" s="104">
        <f t="shared" si="16"/>
        <v>0</v>
      </c>
      <c r="F50" s="104">
        <f t="shared" si="17"/>
        <v>0</v>
      </c>
      <c r="G50" s="104">
        <f t="shared" si="18"/>
        <v>0</v>
      </c>
      <c r="H50" s="104">
        <f t="shared" si="19"/>
        <v>0</v>
      </c>
      <c r="I50" s="104">
        <f t="shared" si="20"/>
        <v>0</v>
      </c>
      <c r="J50" s="186">
        <f t="shared" si="21"/>
        <v>0</v>
      </c>
      <c r="L50" s="85"/>
      <c r="M50" s="85"/>
      <c r="N50" s="85"/>
    </row>
    <row r="51" spans="1:14" ht="15" hidden="1" customHeight="1">
      <c r="A51" s="54"/>
      <c r="B51" s="82"/>
      <c r="C51" s="118">
        <f t="shared" si="15"/>
        <v>0</v>
      </c>
      <c r="D51" s="140">
        <f t="shared" si="7"/>
        <v>0</v>
      </c>
      <c r="E51" s="104">
        <f t="shared" si="16"/>
        <v>0</v>
      </c>
      <c r="F51" s="104">
        <f t="shared" si="17"/>
        <v>0</v>
      </c>
      <c r="G51" s="104">
        <f t="shared" si="18"/>
        <v>0</v>
      </c>
      <c r="H51" s="104">
        <f t="shared" si="19"/>
        <v>0</v>
      </c>
      <c r="I51" s="104">
        <f t="shared" si="20"/>
        <v>0</v>
      </c>
      <c r="J51" s="186">
        <f t="shared" si="21"/>
        <v>0</v>
      </c>
      <c r="L51" s="85"/>
      <c r="M51" s="85"/>
      <c r="N51" s="85"/>
    </row>
    <row r="52" spans="1:14" ht="15" hidden="1" customHeight="1">
      <c r="A52" s="54"/>
      <c r="B52" s="82"/>
      <c r="C52" s="118">
        <f t="shared" si="15"/>
        <v>0</v>
      </c>
      <c r="D52" s="140">
        <f t="shared" si="7"/>
        <v>0</v>
      </c>
      <c r="E52" s="104">
        <f t="shared" si="16"/>
        <v>0</v>
      </c>
      <c r="F52" s="104">
        <f t="shared" si="17"/>
        <v>0</v>
      </c>
      <c r="G52" s="104">
        <f t="shared" si="18"/>
        <v>0</v>
      </c>
      <c r="H52" s="104">
        <f t="shared" si="19"/>
        <v>0</v>
      </c>
      <c r="I52" s="104">
        <f t="shared" si="20"/>
        <v>0</v>
      </c>
      <c r="J52" s="186">
        <f t="shared" si="21"/>
        <v>0</v>
      </c>
      <c r="L52" s="85"/>
      <c r="M52" s="85"/>
      <c r="N52" s="85"/>
    </row>
    <row r="53" spans="1:14" ht="15" hidden="1" customHeight="1">
      <c r="A53" s="54"/>
      <c r="B53" s="82"/>
      <c r="C53" s="118">
        <f t="shared" si="15"/>
        <v>0</v>
      </c>
      <c r="D53" s="140">
        <f t="shared" si="7"/>
        <v>0</v>
      </c>
      <c r="E53" s="104">
        <f t="shared" si="16"/>
        <v>0</v>
      </c>
      <c r="F53" s="104">
        <f t="shared" si="17"/>
        <v>0</v>
      </c>
      <c r="G53" s="104">
        <f t="shared" si="18"/>
        <v>0</v>
      </c>
      <c r="H53" s="104">
        <f t="shared" si="19"/>
        <v>0</v>
      </c>
      <c r="I53" s="104">
        <f t="shared" si="20"/>
        <v>0</v>
      </c>
      <c r="J53" s="186">
        <f t="shared" si="21"/>
        <v>0</v>
      </c>
      <c r="L53" s="85"/>
      <c r="M53" s="85"/>
      <c r="N53" s="85"/>
    </row>
    <row r="54" spans="1:14" ht="15" hidden="1" customHeight="1">
      <c r="A54" s="54"/>
      <c r="B54" s="82"/>
      <c r="C54" s="118">
        <f t="shared" si="15"/>
        <v>0</v>
      </c>
      <c r="D54" s="140">
        <f t="shared" si="7"/>
        <v>0</v>
      </c>
      <c r="E54" s="104">
        <f t="shared" si="16"/>
        <v>0</v>
      </c>
      <c r="F54" s="104">
        <f t="shared" si="17"/>
        <v>0</v>
      </c>
      <c r="G54" s="104">
        <f t="shared" si="18"/>
        <v>0</v>
      </c>
      <c r="H54" s="104">
        <f t="shared" si="19"/>
        <v>0</v>
      </c>
      <c r="I54" s="104">
        <f t="shared" si="20"/>
        <v>0</v>
      </c>
      <c r="J54" s="186">
        <f t="shared" si="21"/>
        <v>0</v>
      </c>
      <c r="L54" s="85"/>
      <c r="M54" s="85"/>
      <c r="N54" s="85"/>
    </row>
    <row r="55" spans="1:14" ht="15" hidden="1" customHeight="1">
      <c r="A55" s="54"/>
      <c r="B55" s="82"/>
      <c r="C55" s="118">
        <f t="shared" si="15"/>
        <v>0</v>
      </c>
      <c r="D55" s="140">
        <f t="shared" si="7"/>
        <v>0</v>
      </c>
      <c r="E55" s="104">
        <f t="shared" si="16"/>
        <v>0</v>
      </c>
      <c r="F55" s="104">
        <f t="shared" si="17"/>
        <v>0</v>
      </c>
      <c r="G55" s="104">
        <f t="shared" si="18"/>
        <v>0</v>
      </c>
      <c r="H55" s="104">
        <f t="shared" si="19"/>
        <v>0</v>
      </c>
      <c r="I55" s="104">
        <f t="shared" si="20"/>
        <v>0</v>
      </c>
      <c r="J55" s="186">
        <f t="shared" si="21"/>
        <v>0</v>
      </c>
      <c r="L55" s="85"/>
      <c r="M55" s="85"/>
      <c r="N55" s="85"/>
    </row>
    <row r="56" spans="1:14" ht="15" hidden="1" customHeight="1">
      <c r="A56" s="54"/>
      <c r="B56" s="82"/>
      <c r="C56" s="118">
        <f t="shared" si="15"/>
        <v>0</v>
      </c>
      <c r="D56" s="140">
        <f t="shared" si="7"/>
        <v>0</v>
      </c>
      <c r="E56" s="104">
        <f t="shared" si="16"/>
        <v>0</v>
      </c>
      <c r="F56" s="104">
        <f t="shared" si="17"/>
        <v>0</v>
      </c>
      <c r="G56" s="104">
        <f t="shared" si="18"/>
        <v>0</v>
      </c>
      <c r="H56" s="104">
        <f t="shared" si="19"/>
        <v>0</v>
      </c>
      <c r="I56" s="104">
        <f t="shared" si="20"/>
        <v>0</v>
      </c>
      <c r="J56" s="186">
        <f t="shared" si="21"/>
        <v>0</v>
      </c>
      <c r="L56" s="85"/>
      <c r="M56" s="85"/>
      <c r="N56" s="85"/>
    </row>
    <row r="57" spans="1:14" ht="15" hidden="1" customHeight="1">
      <c r="A57" s="54"/>
      <c r="B57" s="82"/>
      <c r="C57" s="118">
        <f t="shared" si="15"/>
        <v>0</v>
      </c>
      <c r="D57" s="140">
        <f t="shared" si="7"/>
        <v>0</v>
      </c>
      <c r="E57" s="104">
        <f t="shared" si="16"/>
        <v>0</v>
      </c>
      <c r="F57" s="104">
        <f t="shared" si="17"/>
        <v>0</v>
      </c>
      <c r="G57" s="104">
        <f t="shared" si="18"/>
        <v>0</v>
      </c>
      <c r="H57" s="104">
        <f t="shared" si="19"/>
        <v>0</v>
      </c>
      <c r="I57" s="104">
        <f t="shared" si="20"/>
        <v>0</v>
      </c>
      <c r="J57" s="186">
        <f t="shared" si="21"/>
        <v>0</v>
      </c>
      <c r="L57" s="85"/>
      <c r="M57" s="85"/>
      <c r="N57" s="85"/>
    </row>
    <row r="58" spans="1:14" ht="15" hidden="1" customHeight="1">
      <c r="A58" s="54"/>
      <c r="B58" s="82"/>
      <c r="C58" s="118">
        <f t="shared" si="15"/>
        <v>0</v>
      </c>
      <c r="D58" s="140">
        <f t="shared" si="7"/>
        <v>0</v>
      </c>
      <c r="E58" s="104">
        <f t="shared" si="16"/>
        <v>0</v>
      </c>
      <c r="F58" s="104">
        <f t="shared" si="17"/>
        <v>0</v>
      </c>
      <c r="G58" s="104">
        <f t="shared" si="18"/>
        <v>0</v>
      </c>
      <c r="H58" s="104">
        <f t="shared" si="19"/>
        <v>0</v>
      </c>
      <c r="I58" s="104">
        <f t="shared" si="20"/>
        <v>0</v>
      </c>
      <c r="J58" s="186">
        <f t="shared" si="21"/>
        <v>0</v>
      </c>
      <c r="L58" s="85"/>
      <c r="M58" s="85"/>
      <c r="N58" s="85"/>
    </row>
    <row r="59" spans="1:14" ht="15" hidden="1" customHeight="1">
      <c r="A59" s="54"/>
      <c r="B59" s="82"/>
      <c r="C59" s="118">
        <f t="shared" si="15"/>
        <v>0</v>
      </c>
      <c r="D59" s="140">
        <f t="shared" si="7"/>
        <v>0</v>
      </c>
      <c r="E59" s="104">
        <f t="shared" si="16"/>
        <v>0</v>
      </c>
      <c r="F59" s="104">
        <f t="shared" si="17"/>
        <v>0</v>
      </c>
      <c r="G59" s="104">
        <f t="shared" si="18"/>
        <v>0</v>
      </c>
      <c r="H59" s="104">
        <f t="shared" si="19"/>
        <v>0</v>
      </c>
      <c r="I59" s="104">
        <f t="shared" si="20"/>
        <v>0</v>
      </c>
      <c r="J59" s="186">
        <f t="shared" si="21"/>
        <v>0</v>
      </c>
      <c r="L59" s="85"/>
      <c r="M59" s="85"/>
      <c r="N59" s="85"/>
    </row>
    <row r="60" spans="1:14" ht="15" hidden="1" customHeight="1">
      <c r="A60" s="54"/>
      <c r="B60" s="82"/>
      <c r="C60" s="118">
        <f t="shared" si="15"/>
        <v>0</v>
      </c>
      <c r="D60" s="140">
        <f t="shared" si="7"/>
        <v>0</v>
      </c>
      <c r="E60" s="104">
        <f t="shared" si="16"/>
        <v>0</v>
      </c>
      <c r="F60" s="104">
        <f t="shared" si="17"/>
        <v>0</v>
      </c>
      <c r="G60" s="104">
        <f t="shared" si="18"/>
        <v>0</v>
      </c>
      <c r="H60" s="104">
        <f t="shared" si="19"/>
        <v>0</v>
      </c>
      <c r="I60" s="104">
        <f t="shared" si="20"/>
        <v>0</v>
      </c>
      <c r="J60" s="186">
        <f t="shared" si="21"/>
        <v>0</v>
      </c>
      <c r="L60" s="85"/>
      <c r="M60" s="85"/>
      <c r="N60" s="85"/>
    </row>
    <row r="61" spans="1:14" ht="15" hidden="1" customHeight="1">
      <c r="A61" s="54"/>
      <c r="B61" s="82"/>
      <c r="C61" s="118">
        <f t="shared" si="15"/>
        <v>0</v>
      </c>
      <c r="D61" s="140">
        <f t="shared" si="7"/>
        <v>0</v>
      </c>
      <c r="E61" s="104">
        <f t="shared" si="16"/>
        <v>0</v>
      </c>
      <c r="F61" s="104">
        <f t="shared" si="17"/>
        <v>0</v>
      </c>
      <c r="G61" s="104">
        <f t="shared" si="18"/>
        <v>0</v>
      </c>
      <c r="H61" s="104">
        <f t="shared" si="19"/>
        <v>0</v>
      </c>
      <c r="I61" s="104">
        <f t="shared" si="20"/>
        <v>0</v>
      </c>
      <c r="J61" s="186">
        <f t="shared" si="21"/>
        <v>0</v>
      </c>
      <c r="L61" s="85"/>
      <c r="M61" s="85"/>
      <c r="N61" s="85"/>
    </row>
    <row r="62" spans="1:14" ht="15" hidden="1" customHeight="1">
      <c r="A62" s="54"/>
      <c r="B62" s="82"/>
      <c r="C62" s="118">
        <f t="shared" si="15"/>
        <v>0</v>
      </c>
      <c r="D62" s="140">
        <f t="shared" si="7"/>
        <v>0</v>
      </c>
      <c r="E62" s="104">
        <f t="shared" si="16"/>
        <v>0</v>
      </c>
      <c r="F62" s="104">
        <f t="shared" si="17"/>
        <v>0</v>
      </c>
      <c r="G62" s="104">
        <f t="shared" si="18"/>
        <v>0</v>
      </c>
      <c r="H62" s="104">
        <f t="shared" si="19"/>
        <v>0</v>
      </c>
      <c r="I62" s="104">
        <f t="shared" si="20"/>
        <v>0</v>
      </c>
      <c r="J62" s="186">
        <f t="shared" si="21"/>
        <v>0</v>
      </c>
      <c r="L62" s="85"/>
      <c r="M62" s="85"/>
      <c r="N62" s="85"/>
    </row>
    <row r="63" spans="1:14" ht="15" hidden="1" customHeight="1">
      <c r="A63" s="54"/>
      <c r="B63" s="82"/>
      <c r="C63" s="118">
        <f t="shared" si="15"/>
        <v>0</v>
      </c>
      <c r="D63" s="140">
        <f t="shared" si="7"/>
        <v>0</v>
      </c>
      <c r="E63" s="104">
        <f t="shared" si="16"/>
        <v>0</v>
      </c>
      <c r="F63" s="104">
        <f t="shared" si="17"/>
        <v>0</v>
      </c>
      <c r="G63" s="104">
        <f t="shared" si="18"/>
        <v>0</v>
      </c>
      <c r="H63" s="104">
        <f t="shared" si="19"/>
        <v>0</v>
      </c>
      <c r="I63" s="104">
        <f t="shared" si="20"/>
        <v>0</v>
      </c>
      <c r="J63" s="186">
        <f t="shared" si="21"/>
        <v>0</v>
      </c>
      <c r="L63" s="85"/>
      <c r="M63" s="85"/>
      <c r="N63" s="85"/>
    </row>
    <row r="64" spans="1:14" ht="15" hidden="1" customHeight="1">
      <c r="A64" s="54"/>
      <c r="B64" s="82"/>
      <c r="C64" s="118">
        <f t="shared" si="15"/>
        <v>0</v>
      </c>
      <c r="D64" s="140">
        <f t="shared" si="7"/>
        <v>0</v>
      </c>
      <c r="E64" s="104">
        <f t="shared" si="16"/>
        <v>0</v>
      </c>
      <c r="F64" s="104">
        <f t="shared" si="17"/>
        <v>0</v>
      </c>
      <c r="G64" s="104">
        <f t="shared" si="18"/>
        <v>0</v>
      </c>
      <c r="H64" s="104">
        <f t="shared" si="19"/>
        <v>0</v>
      </c>
      <c r="I64" s="104">
        <f t="shared" si="20"/>
        <v>0</v>
      </c>
      <c r="J64" s="186">
        <f t="shared" si="21"/>
        <v>0</v>
      </c>
      <c r="L64" s="85"/>
      <c r="M64" s="85"/>
      <c r="N64" s="85"/>
    </row>
    <row r="65" spans="1:14" ht="15" hidden="1" customHeight="1">
      <c r="A65" s="54"/>
      <c r="B65" s="82"/>
      <c r="C65" s="118">
        <f t="shared" si="15"/>
        <v>0</v>
      </c>
      <c r="D65" s="140">
        <f t="shared" si="7"/>
        <v>0</v>
      </c>
      <c r="E65" s="104">
        <f t="shared" si="16"/>
        <v>0</v>
      </c>
      <c r="F65" s="104">
        <f t="shared" si="17"/>
        <v>0</v>
      </c>
      <c r="G65" s="104">
        <f t="shared" si="18"/>
        <v>0</v>
      </c>
      <c r="H65" s="104">
        <f t="shared" si="19"/>
        <v>0</v>
      </c>
      <c r="I65" s="104">
        <f t="shared" si="20"/>
        <v>0</v>
      </c>
      <c r="J65" s="186">
        <f t="shared" si="21"/>
        <v>0</v>
      </c>
      <c r="L65" s="85"/>
      <c r="M65" s="85"/>
      <c r="N65" s="85"/>
    </row>
    <row r="66" spans="1:14" hidden="1">
      <c r="A66" s="54"/>
      <c r="B66" s="82"/>
      <c r="C66" s="118">
        <f t="shared" si="15"/>
        <v>0</v>
      </c>
      <c r="D66" s="140">
        <f t="shared" si="7"/>
        <v>0</v>
      </c>
      <c r="E66" s="104">
        <f t="shared" si="16"/>
        <v>0</v>
      </c>
      <c r="F66" s="104">
        <f t="shared" si="17"/>
        <v>0</v>
      </c>
      <c r="G66" s="104">
        <f t="shared" si="18"/>
        <v>0</v>
      </c>
      <c r="H66" s="104">
        <f t="shared" si="19"/>
        <v>0</v>
      </c>
      <c r="I66" s="104">
        <f t="shared" si="20"/>
        <v>0</v>
      </c>
      <c r="J66" s="186">
        <f t="shared" si="21"/>
        <v>0</v>
      </c>
      <c r="L66" s="85"/>
      <c r="M66" s="85"/>
      <c r="N66" s="85"/>
    </row>
    <row r="67" spans="1:14" hidden="1">
      <c r="A67" s="54"/>
      <c r="B67" s="82"/>
      <c r="C67" s="118">
        <f t="shared" si="15"/>
        <v>0</v>
      </c>
      <c r="D67" s="140">
        <f t="shared" si="7"/>
        <v>0</v>
      </c>
      <c r="E67" s="104">
        <f t="shared" si="16"/>
        <v>0</v>
      </c>
      <c r="F67" s="104">
        <f t="shared" si="17"/>
        <v>0</v>
      </c>
      <c r="G67" s="104">
        <f t="shared" si="18"/>
        <v>0</v>
      </c>
      <c r="H67" s="104">
        <f t="shared" si="19"/>
        <v>0</v>
      </c>
      <c r="I67" s="104">
        <f t="shared" si="20"/>
        <v>0</v>
      </c>
      <c r="J67" s="186">
        <f t="shared" si="21"/>
        <v>0</v>
      </c>
      <c r="L67" s="85"/>
      <c r="M67" s="85"/>
      <c r="N67" s="85"/>
    </row>
    <row r="68" spans="1:14" hidden="1">
      <c r="A68" s="54"/>
      <c r="B68" s="82"/>
      <c r="C68" s="118">
        <f t="shared" si="15"/>
        <v>0</v>
      </c>
      <c r="D68" s="140">
        <f t="shared" si="7"/>
        <v>0</v>
      </c>
      <c r="E68" s="104">
        <f t="shared" si="16"/>
        <v>0</v>
      </c>
      <c r="F68" s="104">
        <f t="shared" si="17"/>
        <v>0</v>
      </c>
      <c r="G68" s="104">
        <f t="shared" si="18"/>
        <v>0</v>
      </c>
      <c r="H68" s="104">
        <f t="shared" si="19"/>
        <v>0</v>
      </c>
      <c r="I68" s="104">
        <f t="shared" si="20"/>
        <v>0</v>
      </c>
      <c r="J68" s="186">
        <f t="shared" si="21"/>
        <v>0</v>
      </c>
      <c r="L68" s="85"/>
      <c r="M68" s="85"/>
      <c r="N68" s="85"/>
    </row>
    <row r="69" spans="1:14" hidden="1">
      <c r="A69" s="54"/>
      <c r="B69" s="82"/>
      <c r="C69" s="118">
        <f t="shared" si="15"/>
        <v>0</v>
      </c>
      <c r="D69" s="140">
        <f t="shared" si="7"/>
        <v>0</v>
      </c>
      <c r="E69" s="104">
        <f t="shared" si="16"/>
        <v>0</v>
      </c>
      <c r="F69" s="104">
        <f t="shared" si="17"/>
        <v>0</v>
      </c>
      <c r="G69" s="104">
        <f t="shared" si="18"/>
        <v>0</v>
      </c>
      <c r="H69" s="104">
        <f t="shared" si="19"/>
        <v>0</v>
      </c>
      <c r="I69" s="104">
        <f t="shared" si="20"/>
        <v>0</v>
      </c>
      <c r="J69" s="186">
        <f t="shared" si="21"/>
        <v>0</v>
      </c>
      <c r="L69" s="85"/>
      <c r="M69" s="85"/>
      <c r="N69" s="85"/>
    </row>
    <row r="70" spans="1:14" hidden="1">
      <c r="A70" s="54"/>
      <c r="B70" s="82"/>
      <c r="C70" s="118">
        <f t="shared" ref="C70:C84" si="22">SUM(E70:K70)</f>
        <v>0</v>
      </c>
      <c r="D70" s="140">
        <f t="shared" si="7"/>
        <v>0</v>
      </c>
      <c r="E70" s="104">
        <f t="shared" ref="E70:E84" si="23">IFERROR(VLOOKUP(B70,$B$93:$C$134,2,FALSE),0)</f>
        <v>0</v>
      </c>
      <c r="F70" s="104">
        <f t="shared" ref="F70:F84" si="24">IFERROR(VLOOKUP(B70,$F$93:$G$134,2,FALSE),0)</f>
        <v>0</v>
      </c>
      <c r="G70" s="104">
        <f t="shared" ref="G70:G84" si="25">IFERROR(VLOOKUP(B70,$J$93:$K$134,2,FALSE),0)</f>
        <v>0</v>
      </c>
      <c r="H70" s="104">
        <f t="shared" ref="H70:H84" si="26">IFERROR(VLOOKUP(B70,$N$93:$O$134,2,FALSE),0)</f>
        <v>0</v>
      </c>
      <c r="I70" s="104">
        <f t="shared" ref="I70:I84" si="27">IFERROR(VLOOKUP(B70,$R$93:$S$134,2,FALSE),0)</f>
        <v>0</v>
      </c>
      <c r="J70" s="186">
        <f t="shared" ref="J70:J84" si="28">IFERROR(VLOOKUP(B70,$V$93:$W$134,2,FALSE),0)</f>
        <v>0</v>
      </c>
      <c r="L70" s="85"/>
      <c r="M70" s="85"/>
      <c r="N70" s="85"/>
    </row>
    <row r="71" spans="1:14" hidden="1">
      <c r="A71" s="54"/>
      <c r="B71" s="82"/>
      <c r="C71" s="118">
        <f t="shared" si="22"/>
        <v>0</v>
      </c>
      <c r="D71" s="140">
        <f t="shared" ref="D71:D84" si="29">SUM(E71:J71)-MIN(E71:H71)</f>
        <v>0</v>
      </c>
      <c r="E71" s="104">
        <f t="shared" si="23"/>
        <v>0</v>
      </c>
      <c r="F71" s="104">
        <f t="shared" si="24"/>
        <v>0</v>
      </c>
      <c r="G71" s="104">
        <f t="shared" si="25"/>
        <v>0</v>
      </c>
      <c r="H71" s="104">
        <f t="shared" si="26"/>
        <v>0</v>
      </c>
      <c r="I71" s="104">
        <f t="shared" si="27"/>
        <v>0</v>
      </c>
      <c r="J71" s="186">
        <f t="shared" si="28"/>
        <v>0</v>
      </c>
      <c r="L71" s="85"/>
      <c r="M71" s="85"/>
      <c r="N71" s="85"/>
    </row>
    <row r="72" spans="1:14" hidden="1">
      <c r="A72" s="54"/>
      <c r="B72" s="82"/>
      <c r="C72" s="118">
        <f t="shared" si="22"/>
        <v>0</v>
      </c>
      <c r="D72" s="140">
        <f t="shared" si="29"/>
        <v>0</v>
      </c>
      <c r="E72" s="104">
        <f t="shared" si="23"/>
        <v>0</v>
      </c>
      <c r="F72" s="104">
        <f t="shared" si="24"/>
        <v>0</v>
      </c>
      <c r="G72" s="104">
        <f t="shared" si="25"/>
        <v>0</v>
      </c>
      <c r="H72" s="104">
        <f t="shared" si="26"/>
        <v>0</v>
      </c>
      <c r="I72" s="104">
        <f t="shared" si="27"/>
        <v>0</v>
      </c>
      <c r="J72" s="186">
        <f t="shared" si="28"/>
        <v>0</v>
      </c>
      <c r="L72" s="85"/>
      <c r="M72" s="85"/>
      <c r="N72" s="85"/>
    </row>
    <row r="73" spans="1:14" hidden="1">
      <c r="A73" s="54"/>
      <c r="B73" s="82"/>
      <c r="C73" s="118">
        <f t="shared" si="22"/>
        <v>0</v>
      </c>
      <c r="D73" s="140">
        <f t="shared" si="29"/>
        <v>0</v>
      </c>
      <c r="E73" s="104">
        <f t="shared" si="23"/>
        <v>0</v>
      </c>
      <c r="F73" s="104">
        <f t="shared" si="24"/>
        <v>0</v>
      </c>
      <c r="G73" s="104">
        <f t="shared" si="25"/>
        <v>0</v>
      </c>
      <c r="H73" s="104">
        <f t="shared" si="26"/>
        <v>0</v>
      </c>
      <c r="I73" s="104">
        <f t="shared" si="27"/>
        <v>0</v>
      </c>
      <c r="J73" s="186">
        <f t="shared" si="28"/>
        <v>0</v>
      </c>
      <c r="L73" s="85"/>
      <c r="M73" s="85"/>
      <c r="N73" s="85"/>
    </row>
    <row r="74" spans="1:14" hidden="1">
      <c r="A74" s="54"/>
      <c r="B74" s="82"/>
      <c r="C74" s="118">
        <f t="shared" si="22"/>
        <v>0</v>
      </c>
      <c r="D74" s="140">
        <f t="shared" si="29"/>
        <v>0</v>
      </c>
      <c r="E74" s="104">
        <f t="shared" si="23"/>
        <v>0</v>
      </c>
      <c r="F74" s="104">
        <f t="shared" si="24"/>
        <v>0</v>
      </c>
      <c r="G74" s="104">
        <f t="shared" si="25"/>
        <v>0</v>
      </c>
      <c r="H74" s="104">
        <f t="shared" si="26"/>
        <v>0</v>
      </c>
      <c r="I74" s="104">
        <f t="shared" si="27"/>
        <v>0</v>
      </c>
      <c r="J74" s="186">
        <f t="shared" si="28"/>
        <v>0</v>
      </c>
      <c r="L74" s="85"/>
      <c r="M74" s="85"/>
      <c r="N74" s="85"/>
    </row>
    <row r="75" spans="1:14" hidden="1">
      <c r="A75" s="54"/>
      <c r="B75" s="82"/>
      <c r="C75" s="118">
        <f t="shared" si="22"/>
        <v>0</v>
      </c>
      <c r="D75" s="140">
        <f t="shared" si="29"/>
        <v>0</v>
      </c>
      <c r="E75" s="104">
        <f t="shared" si="23"/>
        <v>0</v>
      </c>
      <c r="F75" s="104">
        <f t="shared" si="24"/>
        <v>0</v>
      </c>
      <c r="G75" s="104">
        <f t="shared" si="25"/>
        <v>0</v>
      </c>
      <c r="H75" s="104">
        <f t="shared" si="26"/>
        <v>0</v>
      </c>
      <c r="I75" s="104">
        <f t="shared" si="27"/>
        <v>0</v>
      </c>
      <c r="J75" s="186">
        <f t="shared" si="28"/>
        <v>0</v>
      </c>
      <c r="L75" s="85"/>
      <c r="M75" s="85"/>
      <c r="N75" s="85"/>
    </row>
    <row r="76" spans="1:14" ht="15" hidden="1">
      <c r="A76" s="54"/>
      <c r="B76" s="83"/>
      <c r="C76" s="118">
        <f t="shared" si="22"/>
        <v>0</v>
      </c>
      <c r="D76" s="140">
        <f t="shared" si="29"/>
        <v>0</v>
      </c>
      <c r="E76" s="104">
        <f t="shared" si="23"/>
        <v>0</v>
      </c>
      <c r="F76" s="104">
        <f t="shared" si="24"/>
        <v>0</v>
      </c>
      <c r="G76" s="104">
        <f t="shared" si="25"/>
        <v>0</v>
      </c>
      <c r="H76" s="104">
        <f t="shared" si="26"/>
        <v>0</v>
      </c>
      <c r="I76" s="104">
        <f t="shared" si="27"/>
        <v>0</v>
      </c>
      <c r="J76" s="186">
        <f t="shared" si="28"/>
        <v>0</v>
      </c>
      <c r="L76" s="85"/>
      <c r="M76" s="85"/>
      <c r="N76" s="85"/>
    </row>
    <row r="77" spans="1:14" ht="15" hidden="1">
      <c r="A77" s="54"/>
      <c r="B77" s="83"/>
      <c r="C77" s="118">
        <f t="shared" si="22"/>
        <v>0</v>
      </c>
      <c r="D77" s="140">
        <f t="shared" si="29"/>
        <v>0</v>
      </c>
      <c r="E77" s="104">
        <f t="shared" si="23"/>
        <v>0</v>
      </c>
      <c r="F77" s="104">
        <f t="shared" si="24"/>
        <v>0</v>
      </c>
      <c r="G77" s="104">
        <f t="shared" si="25"/>
        <v>0</v>
      </c>
      <c r="H77" s="104">
        <f t="shared" si="26"/>
        <v>0</v>
      </c>
      <c r="I77" s="104">
        <f t="shared" si="27"/>
        <v>0</v>
      </c>
      <c r="J77" s="186">
        <f t="shared" si="28"/>
        <v>0</v>
      </c>
      <c r="L77" s="85"/>
      <c r="M77" s="85"/>
      <c r="N77" s="85"/>
    </row>
    <row r="78" spans="1:14" ht="15" hidden="1">
      <c r="A78" s="54"/>
      <c r="B78" s="83"/>
      <c r="C78" s="118">
        <f t="shared" si="22"/>
        <v>0</v>
      </c>
      <c r="D78" s="140">
        <f t="shared" si="29"/>
        <v>0</v>
      </c>
      <c r="E78" s="104">
        <f t="shared" si="23"/>
        <v>0</v>
      </c>
      <c r="F78" s="104">
        <f t="shared" si="24"/>
        <v>0</v>
      </c>
      <c r="G78" s="104">
        <f t="shared" si="25"/>
        <v>0</v>
      </c>
      <c r="H78" s="104">
        <f t="shared" si="26"/>
        <v>0</v>
      </c>
      <c r="I78" s="104">
        <f t="shared" si="27"/>
        <v>0</v>
      </c>
      <c r="J78" s="186">
        <f t="shared" si="28"/>
        <v>0</v>
      </c>
      <c r="L78" s="85"/>
      <c r="M78" s="85"/>
      <c r="N78" s="85"/>
    </row>
    <row r="79" spans="1:14" ht="15" hidden="1">
      <c r="A79" s="54"/>
      <c r="B79" s="83"/>
      <c r="C79" s="118">
        <f t="shared" si="22"/>
        <v>0</v>
      </c>
      <c r="D79" s="140">
        <f t="shared" si="29"/>
        <v>0</v>
      </c>
      <c r="E79" s="104">
        <f t="shared" si="23"/>
        <v>0</v>
      </c>
      <c r="F79" s="104">
        <f t="shared" si="24"/>
        <v>0</v>
      </c>
      <c r="G79" s="104">
        <f t="shared" si="25"/>
        <v>0</v>
      </c>
      <c r="H79" s="104">
        <f t="shared" si="26"/>
        <v>0</v>
      </c>
      <c r="I79" s="104">
        <f t="shared" si="27"/>
        <v>0</v>
      </c>
      <c r="J79" s="186">
        <f t="shared" si="28"/>
        <v>0</v>
      </c>
      <c r="L79" s="85"/>
      <c r="M79" s="85"/>
      <c r="N79" s="85"/>
    </row>
    <row r="80" spans="1:14" ht="15" hidden="1">
      <c r="A80" s="54"/>
      <c r="B80" s="83"/>
      <c r="C80" s="118">
        <f t="shared" si="22"/>
        <v>0</v>
      </c>
      <c r="D80" s="140">
        <f t="shared" si="29"/>
        <v>0</v>
      </c>
      <c r="E80" s="104">
        <f t="shared" si="23"/>
        <v>0</v>
      </c>
      <c r="F80" s="104">
        <f t="shared" si="24"/>
        <v>0</v>
      </c>
      <c r="G80" s="104">
        <f t="shared" si="25"/>
        <v>0</v>
      </c>
      <c r="H80" s="104">
        <f t="shared" si="26"/>
        <v>0</v>
      </c>
      <c r="I80" s="104">
        <f t="shared" si="27"/>
        <v>0</v>
      </c>
      <c r="J80" s="186">
        <f t="shared" si="28"/>
        <v>0</v>
      </c>
      <c r="L80" s="85"/>
      <c r="M80" s="85"/>
      <c r="N80" s="85"/>
    </row>
    <row r="81" spans="1:24" ht="15" hidden="1">
      <c r="A81" s="54"/>
      <c r="B81" s="83"/>
      <c r="C81" s="118">
        <f t="shared" si="22"/>
        <v>0</v>
      </c>
      <c r="D81" s="140">
        <f t="shared" si="29"/>
        <v>0</v>
      </c>
      <c r="E81" s="104">
        <f t="shared" si="23"/>
        <v>0</v>
      </c>
      <c r="F81" s="104">
        <f t="shared" si="24"/>
        <v>0</v>
      </c>
      <c r="G81" s="104">
        <f t="shared" si="25"/>
        <v>0</v>
      </c>
      <c r="H81" s="104">
        <f t="shared" si="26"/>
        <v>0</v>
      </c>
      <c r="I81" s="104">
        <f t="shared" si="27"/>
        <v>0</v>
      </c>
      <c r="J81" s="186">
        <f t="shared" si="28"/>
        <v>0</v>
      </c>
      <c r="L81" s="85"/>
      <c r="M81" s="85"/>
      <c r="N81" s="85"/>
    </row>
    <row r="82" spans="1:24" ht="15" hidden="1">
      <c r="A82" s="54"/>
      <c r="B82" s="83"/>
      <c r="C82" s="118">
        <f t="shared" si="22"/>
        <v>0</v>
      </c>
      <c r="D82" s="140">
        <f t="shared" si="29"/>
        <v>0</v>
      </c>
      <c r="E82" s="104">
        <f t="shared" si="23"/>
        <v>0</v>
      </c>
      <c r="F82" s="104">
        <f t="shared" si="24"/>
        <v>0</v>
      </c>
      <c r="G82" s="104">
        <f t="shared" si="25"/>
        <v>0</v>
      </c>
      <c r="H82" s="104">
        <f t="shared" si="26"/>
        <v>0</v>
      </c>
      <c r="I82" s="104">
        <f t="shared" si="27"/>
        <v>0</v>
      </c>
      <c r="J82" s="186">
        <f t="shared" si="28"/>
        <v>0</v>
      </c>
      <c r="L82" s="85"/>
      <c r="M82" s="85"/>
      <c r="N82" s="85"/>
    </row>
    <row r="83" spans="1:24" ht="15" hidden="1">
      <c r="A83" s="54"/>
      <c r="B83" s="83"/>
      <c r="C83" s="118">
        <f t="shared" si="22"/>
        <v>0</v>
      </c>
      <c r="D83" s="140">
        <f t="shared" si="29"/>
        <v>0</v>
      </c>
      <c r="E83" s="104">
        <f t="shared" si="23"/>
        <v>0</v>
      </c>
      <c r="F83" s="104">
        <f t="shared" si="24"/>
        <v>0</v>
      </c>
      <c r="G83" s="104">
        <f t="shared" si="25"/>
        <v>0</v>
      </c>
      <c r="H83" s="104">
        <f t="shared" si="26"/>
        <v>0</v>
      </c>
      <c r="I83" s="104">
        <f t="shared" si="27"/>
        <v>0</v>
      </c>
      <c r="J83" s="186">
        <f t="shared" si="28"/>
        <v>0</v>
      </c>
      <c r="L83" s="85"/>
      <c r="M83" s="85"/>
      <c r="N83" s="85"/>
    </row>
    <row r="84" spans="1:24" ht="15" hidden="1">
      <c r="A84" s="49"/>
      <c r="B84" s="83"/>
      <c r="C84" s="118">
        <f t="shared" si="22"/>
        <v>0</v>
      </c>
      <c r="D84" s="140">
        <f t="shared" si="29"/>
        <v>0</v>
      </c>
      <c r="E84" s="104">
        <f t="shared" si="23"/>
        <v>0</v>
      </c>
      <c r="F84" s="104">
        <f t="shared" si="24"/>
        <v>0</v>
      </c>
      <c r="G84" s="104">
        <f t="shared" si="25"/>
        <v>0</v>
      </c>
      <c r="H84" s="104">
        <f t="shared" si="26"/>
        <v>0</v>
      </c>
      <c r="I84" s="104">
        <f t="shared" si="27"/>
        <v>0</v>
      </c>
      <c r="J84" s="186">
        <f t="shared" si="28"/>
        <v>0</v>
      </c>
      <c r="L84" s="85"/>
      <c r="M84" s="85"/>
      <c r="N84" s="85"/>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185</v>
      </c>
      <c r="V89" s="205"/>
      <c r="W89" s="205"/>
      <c r="X89" s="206"/>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12</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t="s">
        <v>1222</v>
      </c>
      <c r="K93" s="94">
        <f>VLOOKUP(J92,'POINTS SCORE'!$B$8:$AK$37,2,FALSE)</f>
        <v>39</v>
      </c>
      <c r="L93" s="94">
        <f>VLOOKUP(J92,'POINTS SCORE'!$B$37:$AK$78,2,FALSE)</f>
        <v>40</v>
      </c>
      <c r="M93" s="96">
        <v>1</v>
      </c>
      <c r="N93" s="85"/>
      <c r="O93" s="94" t="e">
        <f>VLOOKUP(N92,'POINTS SCORE'!$B$8:$AK$37,2,FALSE)</f>
        <v>#N/A</v>
      </c>
      <c r="P93" s="94" t="e">
        <f>VLOOKUP(N92,'POINTS SCORE'!$B$37:$AK$78,2,FALSE)</f>
        <v>#N/A</v>
      </c>
      <c r="Q93" s="88">
        <v>1</v>
      </c>
      <c r="S93" s="85" t="e">
        <f>VLOOKUP(R92,'POINTS SCORE'!$B$8:$AK$39,2,FALSE)</f>
        <v>#N/A</v>
      </c>
      <c r="T93" s="94" t="e">
        <f>VLOOKUP(R92,'POINTS SCORE'!$B$49:$AK$80,2,FALSE)</f>
        <v>#N/A</v>
      </c>
      <c r="U93" s="88">
        <v>1</v>
      </c>
      <c r="W93" s="85" t="e">
        <f>VLOOKUP(V92,'POINTS SCORE'!$B$8:$AK$39,2,FALSE)</f>
        <v>#N/A</v>
      </c>
      <c r="X93" s="95" t="e">
        <f>VLOOKUP(V92,'POINTS SCORE'!$B$49:$AK$80,2,FALSE)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t="s">
        <v>1223</v>
      </c>
      <c r="K94" s="85">
        <f>VLOOKUP(J92,'POINTS SCORE'!$B$8:$AK$39,3,FALSE)</f>
        <v>36</v>
      </c>
      <c r="L94" s="94">
        <f>VLOOKUP(J92,'POINTS SCORE'!$B$49:$AK$80,3,FALSE)</f>
        <v>39</v>
      </c>
      <c r="M94" s="96">
        <v>2</v>
      </c>
      <c r="N94" s="85"/>
      <c r="O94" s="85">
        <v>0</v>
      </c>
      <c r="P94" s="94">
        <v>0</v>
      </c>
      <c r="Q94" s="88">
        <v>2</v>
      </c>
      <c r="S94" s="85">
        <v>0</v>
      </c>
      <c r="T94" s="94">
        <v>0</v>
      </c>
      <c r="U94" s="88">
        <v>2</v>
      </c>
      <c r="W94" s="85">
        <v>0</v>
      </c>
      <c r="X94" s="95">
        <v>0</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t="s">
        <v>1224</v>
      </c>
      <c r="K95" s="85">
        <f>VLOOKUP(J92,'POINTS SCORE'!$B$8:$AK$39,4,FALSE)</f>
        <v>30</v>
      </c>
      <c r="L95" s="94">
        <f>VLOOKUP(J92,'POINTS SCORE'!$B$49:$AK$80,4,FALSE)</f>
        <v>38</v>
      </c>
      <c r="M95" s="96">
        <v>3</v>
      </c>
      <c r="N95" s="85"/>
      <c r="O95" s="85">
        <v>0</v>
      </c>
      <c r="P95" s="94">
        <v>0</v>
      </c>
      <c r="Q95" s="88">
        <v>3</v>
      </c>
      <c r="S95" s="85">
        <v>0</v>
      </c>
      <c r="T95" s="94">
        <v>0</v>
      </c>
      <c r="U95" s="88">
        <v>3</v>
      </c>
      <c r="W95" s="85" t="e">
        <f>VLOOKUP(V92,'POINTS SCORE'!$B$8:$AK$39,4,FALSE)</f>
        <v>#N/A</v>
      </c>
      <c r="X95" s="95" t="e">
        <f>VLOOKUP(V92,'POINTS SCORE'!$B$49:$AK$80,4,FALSE)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t="s">
        <v>1225</v>
      </c>
      <c r="K96" s="85">
        <f>VLOOKUP(J92,'POINTS SCORE'!$B$8:$AK$39,5,FALSE)</f>
        <v>26</v>
      </c>
      <c r="L96" s="94">
        <f>VLOOKUP(J92,'POINTS SCORE'!$B$49:$AK$80,5,FALSE)</f>
        <v>37</v>
      </c>
      <c r="M96" s="96">
        <v>4</v>
      </c>
      <c r="N96" s="85"/>
      <c r="O96" s="85" t="e">
        <f>VLOOKUP(N92,'POINTS SCORE'!$B$8:$AK$39,5,FALSE)</f>
        <v>#N/A</v>
      </c>
      <c r="P96" s="94" t="e">
        <f>VLOOKUP(N92,'POINTS SCORE'!$B$49:$AK$80,5,FALSE)</f>
        <v>#N/A</v>
      </c>
      <c r="Q96" s="88">
        <v>4</v>
      </c>
      <c r="S96" s="85">
        <v>0</v>
      </c>
      <c r="T96" s="94">
        <v>0</v>
      </c>
      <c r="U96" s="88">
        <v>4</v>
      </c>
      <c r="W96" s="85" t="e">
        <f>VLOOKUP(V92,'POINTS SCORE'!$B$8:$AK$39,5,FALSE)</f>
        <v>#N/A</v>
      </c>
      <c r="X96" s="95" t="e">
        <f>VLOOKUP(V92,'POINTS SCORE'!$B$49:$AK$80,5,FALSE)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t="s">
        <v>368</v>
      </c>
      <c r="K97" s="85">
        <f>VLOOKUP(J92,'POINTS SCORE'!$B$8:$AK$39,6,FALSE)</f>
        <v>23</v>
      </c>
      <c r="L97" s="94">
        <f>VLOOKUP(J92,'POINTS SCORE'!$B$49:$AK$80,6,FALSE)</f>
        <v>36</v>
      </c>
      <c r="M97" s="96">
        <v>5</v>
      </c>
      <c r="N97" s="85"/>
      <c r="O97" s="85">
        <v>0</v>
      </c>
      <c r="P97" s="94">
        <v>0</v>
      </c>
      <c r="Q97" s="88">
        <v>5</v>
      </c>
      <c r="S97" s="85">
        <v>0</v>
      </c>
      <c r="T97" s="94">
        <v>0</v>
      </c>
      <c r="U97" s="88">
        <v>5</v>
      </c>
      <c r="W97" s="85" t="e">
        <f>VLOOKUP(V92,'POINTS SCORE'!$B$8:$AK$39,6,FALSE)</f>
        <v>#N/A</v>
      </c>
      <c r="X97" s="95" t="e">
        <f>VLOOKUP(V92,'POINTS SCORE'!$B$49:$AK$80,6,FALSE)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t="s">
        <v>912</v>
      </c>
      <c r="K98" s="85">
        <f>VLOOKUP(J92,'POINTS SCORE'!$B$8:$AK$39,7,FALSE)</f>
        <v>21</v>
      </c>
      <c r="L98" s="94">
        <f>VLOOKUP(J92,'POINTS SCORE'!$B$49:$AK$80,7,FALSE)</f>
        <v>35</v>
      </c>
      <c r="M98" s="96">
        <v>6</v>
      </c>
      <c r="N98" s="85"/>
      <c r="O98" s="85">
        <v>0</v>
      </c>
      <c r="P98" s="94">
        <v>0</v>
      </c>
      <c r="Q98" s="88">
        <v>6</v>
      </c>
      <c r="S98" s="85">
        <v>0</v>
      </c>
      <c r="T98" s="94">
        <v>0</v>
      </c>
      <c r="U98" s="88">
        <v>6</v>
      </c>
      <c r="W98" s="85" t="e">
        <f>VLOOKUP(V92,'POINTS SCORE'!$B$8:$AK$39,7,FALSE)</f>
        <v>#N/A</v>
      </c>
      <c r="X98" s="95" t="e">
        <f>VLOOKUP(V92,'POINTS SCORE'!$B$49:$AK$80,7,FALSE)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85" t="s">
        <v>1226</v>
      </c>
      <c r="K99" s="85">
        <v>0</v>
      </c>
      <c r="L99" s="94">
        <v>0</v>
      </c>
      <c r="M99" s="96">
        <v>7</v>
      </c>
      <c r="N99" s="85"/>
      <c r="O99" s="85">
        <v>0</v>
      </c>
      <c r="P99" s="94">
        <v>0</v>
      </c>
      <c r="Q99" s="88">
        <v>7</v>
      </c>
      <c r="S99" s="85" t="e">
        <f>VLOOKUP(R92,'POINTS SCORE'!$B$8:$AK$39,8,FALSE)</f>
        <v>#N/A</v>
      </c>
      <c r="T99" s="94" t="e">
        <f>VLOOKUP(R92,'POINTS SCORE'!$B$49:$AK$80,8,FALSE)</f>
        <v>#N/A</v>
      </c>
      <c r="U99" s="88">
        <v>7</v>
      </c>
      <c r="W99" s="85" t="e">
        <f>VLOOKUP(V92,'POINTS SCORE'!$B$8:$AK$39,8,FALSE)</f>
        <v>#N/A</v>
      </c>
      <c r="X99" s="95" t="e">
        <f>VLOOKUP(V92,'POINTS SCORE'!$B$49:$AK$80,8,FALSE)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85" t="s">
        <v>1227</v>
      </c>
      <c r="K100" s="85">
        <v>0</v>
      </c>
      <c r="L100" s="94">
        <v>0</v>
      </c>
      <c r="M100" s="96">
        <v>8</v>
      </c>
      <c r="N100" s="85"/>
      <c r="O100" s="85">
        <v>0</v>
      </c>
      <c r="P100" s="94">
        <v>0</v>
      </c>
      <c r="Q100" s="88">
        <v>8</v>
      </c>
      <c r="S100" s="85" t="e">
        <f>VLOOKUP(R92,'POINTS SCORE'!$B$8:$AK$39,9,FALSE)</f>
        <v>#N/A</v>
      </c>
      <c r="T100" s="94" t="e">
        <f>VLOOKUP(R92,'POINTS SCORE'!$B$49:$AK$80,9,FALSE)</f>
        <v>#N/A</v>
      </c>
      <c r="U100" s="88">
        <v>8</v>
      </c>
      <c r="W100" s="85" t="e">
        <f>VLOOKUP(V92,'POINTS SCORE'!$B$8:$AK$39,9,FALSE)</f>
        <v>#N/A</v>
      </c>
      <c r="X100" s="95" t="e">
        <f>VLOOKUP(V92,'POINTS SCORE'!$B$49:$AK$80,9,FALSE)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85" t="s">
        <v>634</v>
      </c>
      <c r="K101" s="85">
        <v>0</v>
      </c>
      <c r="L101" s="94">
        <v>0</v>
      </c>
      <c r="M101" s="96">
        <v>9</v>
      </c>
      <c r="N101" s="85"/>
      <c r="O101" s="85">
        <v>0</v>
      </c>
      <c r="P101" s="94">
        <v>0</v>
      </c>
      <c r="Q101" s="88">
        <v>9</v>
      </c>
      <c r="S101" s="85" t="e">
        <f>VLOOKUP(R92,'POINTS SCORE'!$B$8:$AK$39,10,FALSE)</f>
        <v>#N/A</v>
      </c>
      <c r="T101" s="94" t="e">
        <f>VLOOKUP(R92,'POINTS SCORE'!$B$49:$AK$80,10,FALSE)</f>
        <v>#N/A</v>
      </c>
      <c r="U101" s="88">
        <v>9</v>
      </c>
      <c r="W101" s="85" t="e">
        <f>VLOOKUP(V92,'POINTS SCORE'!$B$8:$AK$39,10,FALSE)</f>
        <v>#N/A</v>
      </c>
      <c r="X101" s="95" t="e">
        <f>VLOOKUP(V92,'POINTS SCORE'!$B$49:$AK$80,10,FALSE)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85" t="s">
        <v>1228</v>
      </c>
      <c r="K102" s="85">
        <v>0</v>
      </c>
      <c r="L102" s="94">
        <v>0</v>
      </c>
      <c r="M102" s="96">
        <v>10</v>
      </c>
      <c r="N102" s="85"/>
      <c r="O102" s="85">
        <v>0</v>
      </c>
      <c r="P102" s="94">
        <v>0</v>
      </c>
      <c r="Q102" s="88">
        <v>10</v>
      </c>
      <c r="S102" s="85" t="e">
        <f>VLOOKUP(R92,'POINTS SCORE'!$B$8:$AK$39,11,FALSE)</f>
        <v>#N/A</v>
      </c>
      <c r="T102" s="94" t="e">
        <f>VLOOKUP(R92,'POINTS SCORE'!$B$49:$AK$80,11,FALSE)</f>
        <v>#N/A</v>
      </c>
      <c r="U102" s="88">
        <v>10</v>
      </c>
      <c r="W102" s="85" t="e">
        <f>VLOOKUP(V92,'POINTS SCORE'!$B$8:$AK$39,11,FALSE)</f>
        <v>#N/A</v>
      </c>
      <c r="X102" s="95" t="e">
        <f>VLOOKUP(V92,'POINTS SCORE'!$B$49:$AK$80,11,FALSE)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85">
        <f>VLOOKUP(J92,'POINTS SCORE'!$B$8:$AK$39,12,FALSE)</f>
        <v>16</v>
      </c>
      <c r="L103" s="94">
        <f>VLOOKUP(J92,'POINTS SCORE'!$B$49:$AK$80,12,FALSE)</f>
        <v>30</v>
      </c>
      <c r="M103" s="96">
        <v>11</v>
      </c>
      <c r="N103" s="85"/>
      <c r="O103" s="85" t="e">
        <f>VLOOKUP(N92,'POINTS SCORE'!$B$8:$AK$39,12,FALSE)</f>
        <v>#N/A</v>
      </c>
      <c r="P103" s="94" t="e">
        <f>VLOOKUP(N92,'POINTS SCORE'!$B$49:$AK$80,12,FALSE)</f>
        <v>#N/A</v>
      </c>
      <c r="Q103" s="88">
        <v>11</v>
      </c>
      <c r="S103" s="85">
        <v>0</v>
      </c>
      <c r="T103" s="94">
        <v>0</v>
      </c>
      <c r="U103" s="88">
        <v>11</v>
      </c>
      <c r="W103" s="85" t="e">
        <f>VLOOKUP(V92,'POINTS SCORE'!$B$8:$AK$39,12,FALSE)</f>
        <v>#N/A</v>
      </c>
      <c r="X103" s="95" t="e">
        <f>VLOOKUP(V92,'POINTS SCORE'!$B$49:$AK$80,12,FALSE)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85">
        <f>VLOOKUP(J92,'POINTS SCORE'!$B$8:$AK$39,13,FALSE)</f>
        <v>16</v>
      </c>
      <c r="L104" s="94">
        <f>VLOOKUP(J92,'POINTS SCORE'!$B$49:$AK$80,13,FALSE)</f>
        <v>29</v>
      </c>
      <c r="M104" s="96">
        <v>12</v>
      </c>
      <c r="N104" s="85"/>
      <c r="O104" s="85">
        <v>0</v>
      </c>
      <c r="P104" s="94">
        <v>0</v>
      </c>
      <c r="Q104" s="88">
        <v>12</v>
      </c>
      <c r="S104" s="85" t="e">
        <f>VLOOKUP(R92,'POINTS SCORE'!$B$8:$AK$39,13,FALSE)</f>
        <v>#N/A</v>
      </c>
      <c r="T104" s="94" t="e">
        <f>VLOOKUP(R92,'POINTS SCORE'!$B$49:$AK$80,13,FALSE)</f>
        <v>#N/A</v>
      </c>
      <c r="U104" s="88">
        <v>12</v>
      </c>
      <c r="W104" s="85" t="e">
        <f>VLOOKUP(V92,'POINTS SCORE'!$B$8:$AK$39,13,FALSE)</f>
        <v>#N/A</v>
      </c>
      <c r="X104" s="95" t="e">
        <f>VLOOKUP(V92,'POINTS SCORE'!$B$49:$AK$80,13,FALSE)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85">
        <f>VLOOKUP(J92,'POINTS SCORE'!$B$8:$AK$39,14,FALSE)</f>
        <v>0</v>
      </c>
      <c r="L105" s="94">
        <f>VLOOKUP(J92,'POINTS SCORE'!$B$49:$AK$80,14,FALSE)</f>
        <v>0</v>
      </c>
      <c r="M105" s="96">
        <v>13</v>
      </c>
      <c r="N105" s="85"/>
      <c r="O105" s="85" t="e">
        <f>VLOOKUP(N92,'POINTS SCORE'!$B$8:$AK$39,14,FALSE)</f>
        <v>#N/A</v>
      </c>
      <c r="P105" s="94" t="e">
        <f>VLOOKUP(N92,'POINTS SCORE'!$B$49:$AK$80,14,FALSE)</f>
        <v>#N/A</v>
      </c>
      <c r="Q105" s="88">
        <v>13</v>
      </c>
      <c r="S105" s="85" t="e">
        <f>VLOOKUP(R92,'POINTS SCORE'!$B$8:$AK$39,14,FALSE)</f>
        <v>#N/A</v>
      </c>
      <c r="T105" s="94" t="e">
        <f>VLOOKUP(R92,'POINTS SCORE'!$B$49:$AK$80,14,FALSE)</f>
        <v>#N/A</v>
      </c>
      <c r="U105" s="88">
        <v>13</v>
      </c>
      <c r="W105" s="85" t="e">
        <f>VLOOKUP(V92,'POINTS SCORE'!$B$8:$AK$39,14,FALSE)</f>
        <v>#N/A</v>
      </c>
      <c r="X105" s="95" t="e">
        <f>VLOOKUP(V92,'POINTS SCORE'!$B$49:$AK$80,14,FALSE)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85">
        <f>VLOOKUP(J92,'POINTS SCORE'!$B$8:$AK$39,15,FALSE)</f>
        <v>0</v>
      </c>
      <c r="L106" s="94">
        <f>VLOOKUP(J92,'POINTS SCORE'!$B$49:$AK$80,15,FALSE)</f>
        <v>0</v>
      </c>
      <c r="M106" s="96">
        <v>14</v>
      </c>
      <c r="N106" s="85"/>
      <c r="O106" s="85" t="e">
        <f>VLOOKUP(N92,'POINTS SCORE'!$B$8:$AK$39,15,FALSE)</f>
        <v>#N/A</v>
      </c>
      <c r="P106" s="94" t="e">
        <f>VLOOKUP(N92,'POINTS SCORE'!$B$49:$AK$80,15,FALSE)</f>
        <v>#N/A</v>
      </c>
      <c r="Q106" s="88">
        <v>14</v>
      </c>
      <c r="S106" s="85" t="e">
        <f>VLOOKUP(R92,'POINTS SCORE'!$B$8:$AK$39,15,FALSE)</f>
        <v>#N/A</v>
      </c>
      <c r="T106" s="94" t="e">
        <f>VLOOKUP(R92,'POINTS SCORE'!$B$49:$AK$80,15,FALSE)</f>
        <v>#N/A</v>
      </c>
      <c r="U106" s="88">
        <v>14</v>
      </c>
      <c r="W106" s="85" t="e">
        <f>VLOOKUP(V92,'POINTS SCORE'!$B$8:$AK$39,15,FALSE)</f>
        <v>#N/A</v>
      </c>
      <c r="X106" s="95" t="e">
        <f>VLOOKUP(V92,'POINTS SCORE'!$B$49:$AK$80,15,FALSE)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85">
        <f>VLOOKUP(J92,'POINTS SCORE'!$B$8:$AK$39,16,FALSE)</f>
        <v>0</v>
      </c>
      <c r="L107" s="94">
        <f>VLOOKUP(J92,'POINTS SCORE'!$B$49:$AK$80,16,FALSE)</f>
        <v>0</v>
      </c>
      <c r="M107" s="96">
        <v>15</v>
      </c>
      <c r="N107" s="85"/>
      <c r="O107" s="85">
        <v>0</v>
      </c>
      <c r="P107" s="94">
        <v>0</v>
      </c>
      <c r="Q107" s="88">
        <v>15</v>
      </c>
      <c r="S107" s="85">
        <v>0</v>
      </c>
      <c r="T107" s="94">
        <v>0</v>
      </c>
      <c r="U107" s="88">
        <v>15</v>
      </c>
      <c r="W107" s="85" t="e">
        <f>VLOOKUP(V92,'POINTS SCORE'!$B$8:$AK$39,16,FALSE)</f>
        <v>#N/A</v>
      </c>
      <c r="X107" s="95" t="e">
        <f>VLOOKUP(V92,'POINTS SCORE'!$B$49:$AK$80,16,FALSE)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85">
        <f>VLOOKUP(J92,'POINTS SCORE'!$B$8:$AK$39,17,FALSE)</f>
        <v>0</v>
      </c>
      <c r="L108" s="94">
        <f>VLOOKUP(J92,'POINTS SCORE'!$B$49:$AK$80,17,FALSE)</f>
        <v>0</v>
      </c>
      <c r="M108" s="96">
        <v>16</v>
      </c>
      <c r="N108" s="85"/>
      <c r="O108" s="85">
        <v>0</v>
      </c>
      <c r="P108" s="94">
        <v>0</v>
      </c>
      <c r="Q108" s="88">
        <v>16</v>
      </c>
      <c r="S108" s="85" t="e">
        <f>VLOOKUP(R92,'POINTS SCORE'!$B$8:$AK$39,17,FALSE)</f>
        <v>#N/A</v>
      </c>
      <c r="T108" s="94" t="e">
        <f>VLOOKUP(R92,'POINTS SCORE'!$B$49:$AK$80,17,FALSE)</f>
        <v>#N/A</v>
      </c>
      <c r="U108" s="88">
        <v>16</v>
      </c>
      <c r="W108" s="85" t="e">
        <f>VLOOKUP(V92,'POINTS SCORE'!$B$8:$AK$39,17,FALSE)</f>
        <v>#N/A</v>
      </c>
      <c r="X108" s="95" t="e">
        <f>VLOOKUP(V92,'POINTS SCORE'!$B$49:$AK$80,17,FALSE)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85">
        <f>VLOOKUP(J92,'POINTS SCORE'!$B$8:$AK$39,18,FALSE)</f>
        <v>0</v>
      </c>
      <c r="L109" s="94">
        <f>VLOOKUP(J92,'POINTS SCORE'!$B$49:$AK$80,18,FALSE)</f>
        <v>0</v>
      </c>
      <c r="M109" s="96">
        <v>17</v>
      </c>
      <c r="N109" s="85"/>
      <c r="O109" s="85">
        <v>0</v>
      </c>
      <c r="P109" s="94">
        <v>0</v>
      </c>
      <c r="Q109" s="88">
        <v>17</v>
      </c>
      <c r="S109" s="85" t="e">
        <f>VLOOKUP(R92,'POINTS SCORE'!$B$8:$AK$39,18,FALSE)</f>
        <v>#N/A</v>
      </c>
      <c r="T109" s="94" t="e">
        <f>VLOOKUP(R92,'POINTS SCORE'!$B$49:$AK$80,18,FALSE)</f>
        <v>#N/A</v>
      </c>
      <c r="U109" s="88">
        <v>17</v>
      </c>
      <c r="W109" s="85" t="e">
        <f>VLOOKUP(V92,'POINTS SCORE'!$B$8:$AK$39,18,FALSE)</f>
        <v>#N/A</v>
      </c>
      <c r="X109" s="95" t="e">
        <f>VLOOKUP(V92,'POINTS SCORE'!$B$49:$AK$80,18,FALSE)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85">
        <f>VLOOKUP(J92,'POINTS SCORE'!$B$8:$AK$39,19,FALSE)</f>
        <v>0</v>
      </c>
      <c r="L110" s="94">
        <f>VLOOKUP(J92,'POINTS SCORE'!$B$49:$AK$80,19,FALSE)</f>
        <v>0</v>
      </c>
      <c r="M110" s="96">
        <v>18</v>
      </c>
      <c r="N110" s="85"/>
      <c r="O110" s="85">
        <v>0</v>
      </c>
      <c r="P110" s="94">
        <v>0</v>
      </c>
      <c r="Q110" s="88">
        <v>18</v>
      </c>
      <c r="S110" s="85" t="e">
        <f>VLOOKUP(R92,'POINTS SCORE'!$B$8:$AK$39,19,FALSE)</f>
        <v>#N/A</v>
      </c>
      <c r="T110" s="94" t="e">
        <f>VLOOKUP(R92,'POINTS SCORE'!$B$49:$AK$80,19,FALSE)</f>
        <v>#N/A</v>
      </c>
      <c r="U110" s="88">
        <v>18</v>
      </c>
      <c r="W110" s="85" t="e">
        <f>VLOOKUP(V92,'POINTS SCORE'!$B$8:$AK$39,19,FALSE)</f>
        <v>#N/A</v>
      </c>
      <c r="X110" s="95" t="e">
        <f>VLOOKUP(V92,'POINTS SCORE'!$B$49:$AK$80,19,FALSE)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85">
        <f>VLOOKUP(J92,'POINTS SCORE'!$B$8:$AK$39,20,FALSE)</f>
        <v>0</v>
      </c>
      <c r="L111" s="94">
        <f>VLOOKUP(J92,'POINTS SCORE'!$B$49:$AK$80,20,FALSE)</f>
        <v>0</v>
      </c>
      <c r="M111" s="96">
        <v>19</v>
      </c>
      <c r="N111" s="85"/>
      <c r="O111" s="85">
        <v>0</v>
      </c>
      <c r="P111" s="94">
        <v>0</v>
      </c>
      <c r="Q111" s="88">
        <v>19</v>
      </c>
      <c r="S111" s="85" t="e">
        <f>VLOOKUP(R92,'POINTS SCORE'!$B$8:$AK$39,20,FALSE)</f>
        <v>#N/A</v>
      </c>
      <c r="T111" s="94" t="e">
        <f>VLOOKUP(R92,'POINTS SCORE'!$B$49:$AK$80,20,FALSE)</f>
        <v>#N/A</v>
      </c>
      <c r="U111" s="88">
        <v>19</v>
      </c>
      <c r="W111" s="85" t="e">
        <f>VLOOKUP(V92,'POINTS SCORE'!$B$8:$AK$39,20,FALSE)</f>
        <v>#N/A</v>
      </c>
      <c r="X111" s="95" t="e">
        <f>VLOOKUP(V92,'POINTS SCORE'!$B$49:$AK$80,20,FALSE)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85">
        <f>VLOOKUP(J92,'POINTS SCORE'!$B$8:$AK$39,21,FALSE)</f>
        <v>0</v>
      </c>
      <c r="L112" s="94">
        <f>VLOOKUP(J92,'POINTS SCORE'!$B$49:$AK$80,21,FALSE)</f>
        <v>0</v>
      </c>
      <c r="M112" s="96">
        <v>20</v>
      </c>
      <c r="N112" s="85"/>
      <c r="O112" s="85">
        <v>0</v>
      </c>
      <c r="P112" s="94">
        <v>0</v>
      </c>
      <c r="Q112" s="88">
        <v>20</v>
      </c>
      <c r="S112" s="85" t="e">
        <f>VLOOKUP(R92,'POINTS SCORE'!$B$8:$AK$39,21,FALSE)</f>
        <v>#N/A</v>
      </c>
      <c r="T112" s="94" t="e">
        <f>VLOOKUP(R92,'POINTS SCORE'!$B$49:$AK$80,21,FALSE)</f>
        <v>#N/A</v>
      </c>
      <c r="U112" s="88">
        <v>20</v>
      </c>
      <c r="W112" s="85" t="e">
        <f>VLOOKUP(V92,'POINTS SCORE'!$B$8:$AK$39,21,FALSE)</f>
        <v>#N/A</v>
      </c>
      <c r="X112" s="95" t="e">
        <f>VLOOKUP(V92,'POINTS SCORE'!$B$49:$AK$80,21,FALSE)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85">
        <f>VLOOKUP(J92,'POINTS SCORE'!$B$8:$AK$39,22,FALSE)</f>
        <v>0</v>
      </c>
      <c r="L113" s="94">
        <f>VLOOKUP(J92,'POINTS SCORE'!$B$49:$AK$80,22,FALSE)</f>
        <v>0</v>
      </c>
      <c r="M113" s="96">
        <v>21</v>
      </c>
      <c r="N113" s="85"/>
      <c r="O113" s="85">
        <v>0</v>
      </c>
      <c r="P113" s="94">
        <v>0</v>
      </c>
      <c r="Q113" s="88">
        <v>21</v>
      </c>
      <c r="S113" s="85" t="e">
        <f>VLOOKUP(R92,'POINTS SCORE'!$B$8:$AK$39,22,FALSE)</f>
        <v>#N/A</v>
      </c>
      <c r="T113" s="94" t="e">
        <f>VLOOKUP(R92,'POINTS SCORE'!$B$49:$AK$80,22,FALSE)</f>
        <v>#N/A</v>
      </c>
      <c r="U113" s="88">
        <v>21</v>
      </c>
      <c r="W113" s="85" t="e">
        <f>VLOOKUP(V92,'POINTS SCORE'!$B$8:$AK$39,22,FALSE)</f>
        <v>#N/A</v>
      </c>
      <c r="X113" s="95" t="e">
        <f>VLOOKUP(V92,'POINTS SCORE'!$B$49:$AK$80,22,FALSE)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85">
        <f>VLOOKUP(J92,'POINTS SCORE'!$B$8:$AK$39,23,FALSE)</f>
        <v>0</v>
      </c>
      <c r="L114" s="94">
        <f>VLOOKUP(J92,'POINTS SCORE'!$B$49:$AK$80,23,FALSE)</f>
        <v>0</v>
      </c>
      <c r="M114" s="96">
        <v>22</v>
      </c>
      <c r="N114" s="85"/>
      <c r="O114" s="85" t="e">
        <f>VLOOKUP(N92,'POINTS SCORE'!$B$8:$AK$39,23,FALSE)</f>
        <v>#N/A</v>
      </c>
      <c r="P114" s="94" t="e">
        <f>VLOOKUP(N92,'POINTS SCORE'!$B$49:$AK$80,23,FALSE)</f>
        <v>#N/A</v>
      </c>
      <c r="Q114" s="88">
        <v>22</v>
      </c>
      <c r="S114" s="85" t="e">
        <f>VLOOKUP(R92,'POINTS SCORE'!$B$8:$AK$39,23,FALSE)</f>
        <v>#N/A</v>
      </c>
      <c r="T114" s="94" t="e">
        <f>VLOOKUP(R92,'POINTS SCORE'!$B$49:$AK$80,23,FALSE)</f>
        <v>#N/A</v>
      </c>
      <c r="U114" s="88">
        <v>22</v>
      </c>
      <c r="W114" s="85" t="e">
        <f>VLOOKUP(V92,'POINTS SCORE'!$B$8:$AK$39,23,FALSE)</f>
        <v>#N/A</v>
      </c>
      <c r="X114" s="95" t="e">
        <f>VLOOKUP(V92,'POINTS SCORE'!$B$49:$AK$80,23,FALSE)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85">
        <f>VLOOKUP(J92,'POINTS SCORE'!$B$8:$AK$39,24,FALSE)</f>
        <v>0</v>
      </c>
      <c r="L115" s="94">
        <f>VLOOKUP(J92,'POINTS SCORE'!$B$49:$AK$80,24,FALSE)</f>
        <v>0</v>
      </c>
      <c r="M115" s="96">
        <v>23</v>
      </c>
      <c r="N115" s="85"/>
      <c r="O115" s="85">
        <v>0</v>
      </c>
      <c r="P115" s="94">
        <v>0</v>
      </c>
      <c r="Q115" s="88">
        <v>23</v>
      </c>
      <c r="S115" s="85" t="e">
        <f>VLOOKUP(R92,'POINTS SCORE'!$B$8:$AK$39,24,FALSE)</f>
        <v>#N/A</v>
      </c>
      <c r="T115" s="94" t="e">
        <f>VLOOKUP(R92,'POINTS SCORE'!$B$49:$AK$80,24,FALSE)</f>
        <v>#N/A</v>
      </c>
      <c r="U115" s="88">
        <v>23</v>
      </c>
      <c r="W115" s="85" t="e">
        <f>VLOOKUP(V92,'POINTS SCORE'!$B$8:$AK$39,24,FALSE)</f>
        <v>#N/A</v>
      </c>
      <c r="X115" s="95" t="e">
        <f>VLOOKUP(V92,'POINTS SCORE'!$B$49:$AK$80,24,FALSE)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85">
        <f>VLOOKUP(J92,'POINTS SCORE'!$B$8:$AK$39,25,FALSE)</f>
        <v>0</v>
      </c>
      <c r="L116" s="94">
        <f>VLOOKUP(J92,'POINTS SCORE'!$B$49:$AK$80,25,FALSE)</f>
        <v>0</v>
      </c>
      <c r="M116" s="96">
        <v>24</v>
      </c>
      <c r="N116" s="85"/>
      <c r="O116" s="85" t="e">
        <f>VLOOKUP(N92,'POINTS SCORE'!$B$8:$AK$39,25,FALSE)</f>
        <v>#N/A</v>
      </c>
      <c r="P116" s="94" t="e">
        <f>VLOOKUP(N92,'POINTS SCORE'!$B$49:$AK$80,25,FALSE)</f>
        <v>#N/A</v>
      </c>
      <c r="Q116" s="88">
        <v>24</v>
      </c>
      <c r="S116" s="85" t="e">
        <f>VLOOKUP(R92,'POINTS SCORE'!$B$8:$AK$39,25,FALSE)</f>
        <v>#N/A</v>
      </c>
      <c r="T116" s="94" t="e">
        <f>VLOOKUP(R92,'POINTS SCORE'!$B$49:$AK$80,25,FALSE)</f>
        <v>#N/A</v>
      </c>
      <c r="U116" s="88">
        <v>24</v>
      </c>
      <c r="W116" s="85" t="e">
        <f>VLOOKUP(V92,'POINTS SCORE'!$B$8:$AK$39,25,FALSE)</f>
        <v>#N/A</v>
      </c>
      <c r="X116" s="95" t="e">
        <f>VLOOKUP(V92,'POINTS SCORE'!$B$49:$AK$80,25,FALSE)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85">
        <f>VLOOKUP(J92,'POINTS SCORE'!$B$8:$AK$39,26,FALSE)</f>
        <v>0</v>
      </c>
      <c r="L117" s="94">
        <f>VLOOKUP(J92,'POINTS SCORE'!$B$49:$AK$80,26,FALSE)</f>
        <v>0</v>
      </c>
      <c r="M117" s="96">
        <v>25</v>
      </c>
      <c r="N117" s="85"/>
      <c r="O117" s="85" t="e">
        <f>VLOOKUP(N92,'POINTS SCORE'!$B$8:$AK$39,26,FALSE)</f>
        <v>#N/A</v>
      </c>
      <c r="P117" s="94" t="e">
        <f>VLOOKUP(N92,'POINTS SCORE'!$B$49:$AK$80,26,FALSE)</f>
        <v>#N/A</v>
      </c>
      <c r="Q117" s="88">
        <v>25</v>
      </c>
      <c r="S117" s="85" t="e">
        <f>VLOOKUP(R92,'POINTS SCORE'!$B$8:$AK$39,26,FALSE)</f>
        <v>#N/A</v>
      </c>
      <c r="T117" s="94" t="e">
        <f>VLOOKUP(R92,'POINTS SCORE'!$B$49:$AK$80,26,FALSE)</f>
        <v>#N/A</v>
      </c>
      <c r="U117" s="88">
        <v>25</v>
      </c>
      <c r="W117" s="85" t="e">
        <f>VLOOKUP(V92,'POINTS SCORE'!$B$8:$AK$39,26,FALSE)</f>
        <v>#N/A</v>
      </c>
      <c r="X117" s="95" t="e">
        <f>VLOOKUP(V92,'POINTS SCORE'!$B$49:$AK$80,26,FALSE)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85">
        <f>VLOOKUP(J92,'POINTS SCORE'!$B$8:$AK$39,27,FALSE)</f>
        <v>0</v>
      </c>
      <c r="L118" s="94">
        <f>VLOOKUP(J92,'POINTS SCORE'!$B$49:$AK$80,27,FALSE)</f>
        <v>0</v>
      </c>
      <c r="M118" s="96">
        <v>26</v>
      </c>
      <c r="N118" s="85"/>
      <c r="O118" s="85" t="e">
        <f>VLOOKUP(N92,'POINTS SCORE'!$B$8:$AK$39,27,FALSE)</f>
        <v>#N/A</v>
      </c>
      <c r="P118" s="94" t="e">
        <f>VLOOKUP(N92,'POINTS SCORE'!$B$49:$AK$80,27,FALSE)</f>
        <v>#N/A</v>
      </c>
      <c r="Q118" s="88">
        <v>26</v>
      </c>
      <c r="S118" s="85" t="e">
        <f>VLOOKUP(R92,'POINTS SCORE'!$B$8:$AK$39,27,FALSE)</f>
        <v>#N/A</v>
      </c>
      <c r="T118" s="94" t="e">
        <f>VLOOKUP(R92,'POINTS SCORE'!$B$49:$AK$80,27,FALSE)</f>
        <v>#N/A</v>
      </c>
      <c r="U118" s="88">
        <v>26</v>
      </c>
      <c r="W118" s="85" t="e">
        <f>VLOOKUP(V92,'POINTS SCORE'!$B$8:$AK$39,27,FALSE)</f>
        <v>#N/A</v>
      </c>
      <c r="X118" s="95" t="e">
        <f>VLOOKUP(V92,'POINTS SCORE'!$B$49:$AK$80,27,FALSE)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85">
        <f>VLOOKUP(J92,'POINTS SCORE'!$B$8:$AK$39,28,FALSE)</f>
        <v>0</v>
      </c>
      <c r="L119" s="94">
        <f>VLOOKUP(J92,'POINTS SCORE'!$B$49:$AK$80,28,FALSE)</f>
        <v>0</v>
      </c>
      <c r="M119" s="96">
        <v>27</v>
      </c>
      <c r="N119" s="85"/>
      <c r="O119" s="85" t="e">
        <f>VLOOKUP(N92,'POINTS SCORE'!$B$8:$AK$39,28,FALSE)</f>
        <v>#N/A</v>
      </c>
      <c r="P119" s="94" t="e">
        <f>VLOOKUP(N92,'POINTS SCORE'!$B$49:$AK$80,28,FALSE)</f>
        <v>#N/A</v>
      </c>
      <c r="Q119" s="88">
        <v>27</v>
      </c>
      <c r="S119" s="85" t="e">
        <f>VLOOKUP(R92,'POINTS SCORE'!$B$8:$AK$39,28,FALSE)</f>
        <v>#N/A</v>
      </c>
      <c r="T119" s="94" t="e">
        <f>VLOOKUP(R92,'POINTS SCORE'!$B$49:$AK$80,28,FALSE)</f>
        <v>#N/A</v>
      </c>
      <c r="U119" s="88">
        <v>27</v>
      </c>
      <c r="W119" s="85" t="e">
        <f>VLOOKUP(V92,'POINTS SCORE'!$B$8:$AK$39,28,FALSE)</f>
        <v>#N/A</v>
      </c>
      <c r="X119" s="95" t="e">
        <f>VLOOKUP(V92,'POINTS SCORE'!$B$49:$AK$80,28,FALSE)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85">
        <f>VLOOKUP(J92,'POINTS SCORE'!$B$8:$AK$39,29,FALSE)</f>
        <v>0</v>
      </c>
      <c r="L120" s="94">
        <f>VLOOKUP(J92,'POINTS SCORE'!$B$49:$AK$80,29,FALSE)</f>
        <v>0</v>
      </c>
      <c r="M120" s="96">
        <v>28</v>
      </c>
      <c r="N120" s="85"/>
      <c r="O120" s="85" t="e">
        <f>VLOOKUP(N92,'POINTS SCORE'!$B$8:$AK$39,29,FALSE)</f>
        <v>#N/A</v>
      </c>
      <c r="P120" s="94" t="e">
        <f>VLOOKUP(N92,'POINTS SCORE'!$B$49:$AK$80,29,FALSE)</f>
        <v>#N/A</v>
      </c>
      <c r="Q120" s="88">
        <v>28</v>
      </c>
      <c r="S120" s="85" t="e">
        <f>VLOOKUP(R92,'POINTS SCORE'!$B$8:$AK$39,29,FALSE)</f>
        <v>#N/A</v>
      </c>
      <c r="T120" s="94" t="e">
        <f>VLOOKUP(R92,'POINTS SCORE'!$B$49:$AK$80,29,FALSE)</f>
        <v>#N/A</v>
      </c>
      <c r="U120" s="88">
        <v>28</v>
      </c>
      <c r="W120" s="85" t="e">
        <f>VLOOKUP(V92,'POINTS SCORE'!$B$8:$AK$39,29,FALSE)</f>
        <v>#N/A</v>
      </c>
      <c r="X120" s="95" t="e">
        <f>VLOOKUP(V92,'POINTS SCORE'!$B$49:$AK$80,29,FALSE)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85">
        <f>VLOOKUP(J92,'POINTS SCORE'!$B$8:$AK$39,30,FALSE)</f>
        <v>0</v>
      </c>
      <c r="L121" s="94">
        <f>VLOOKUP(J92,'POINTS SCORE'!$B$49:$AK$80,30,FALSE)</f>
        <v>0</v>
      </c>
      <c r="M121" s="96">
        <v>29</v>
      </c>
      <c r="N121" s="85"/>
      <c r="O121" s="85" t="e">
        <f>VLOOKUP(N92,'POINTS SCORE'!$B$8:$AK$39,30,FALSE)</f>
        <v>#N/A</v>
      </c>
      <c r="P121" s="94" t="e">
        <f>VLOOKUP(N92,'POINTS SCORE'!$B$49:$AK$80,30,FALSE)</f>
        <v>#N/A</v>
      </c>
      <c r="Q121" s="88">
        <v>29</v>
      </c>
      <c r="S121" s="85" t="e">
        <f>VLOOKUP(R92,'POINTS SCORE'!$B$8:$AK$39,30,FALSE)</f>
        <v>#N/A</v>
      </c>
      <c r="T121" s="94" t="e">
        <f>VLOOKUP(R92,'POINTS SCORE'!$B$49:$AK$80,30,FALSE)</f>
        <v>#N/A</v>
      </c>
      <c r="U121" s="88">
        <v>29</v>
      </c>
      <c r="W121" s="85" t="e">
        <f>VLOOKUP(V92,'POINTS SCORE'!$B$8:$AK$39,30,FALSE)</f>
        <v>#N/A</v>
      </c>
      <c r="X121" s="95" t="e">
        <f>VLOOKUP(V92,'POINTS SCORE'!$B$49:$AK$80,30,FALSE)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85">
        <f>VLOOKUP(J92,'POINTS SCORE'!$B$8:$AK$39,31,FALSE)</f>
        <v>0</v>
      </c>
      <c r="L122" s="94">
        <f>VLOOKUP(J92,'POINTS SCORE'!$B$49:$AK$80,31,FALSE)</f>
        <v>0</v>
      </c>
      <c r="M122" s="96">
        <v>30</v>
      </c>
      <c r="N122" s="85"/>
      <c r="O122" s="85" t="e">
        <f>VLOOKUP(N92,'POINTS SCORE'!$B$8:$AK$39,31,FALSE)</f>
        <v>#N/A</v>
      </c>
      <c r="P122" s="94" t="e">
        <f>VLOOKUP(N92,'POINTS SCORE'!$B$49:$AK$80,31,FALSE)</f>
        <v>#N/A</v>
      </c>
      <c r="Q122" s="88">
        <v>30</v>
      </c>
      <c r="S122" s="85" t="e">
        <f>VLOOKUP(R92,'POINTS SCORE'!$B$8:$AK$39,31,FALSE)</f>
        <v>#N/A</v>
      </c>
      <c r="T122" s="94" t="e">
        <f>VLOOKUP(R92,'POINTS SCORE'!$B$49:$AK$80,31,FALSE)</f>
        <v>#N/A</v>
      </c>
      <c r="U122" s="88">
        <v>30</v>
      </c>
      <c r="W122" s="85" t="e">
        <f>VLOOKUP(V92,'POINTS SCORE'!$B$8:$AK$39,31,FALSE)</f>
        <v>#N/A</v>
      </c>
      <c r="X122" s="95" t="e">
        <f>VLOOKUP(V92,'POINTS SCORE'!$B$49:$AK$80,31,FALSE)</f>
        <v>#N/A</v>
      </c>
    </row>
    <row r="123" spans="1:24">
      <c r="A123" s="88" t="s">
        <v>62</v>
      </c>
      <c r="B123" s="99"/>
      <c r="C123" s="85" t="e">
        <f>VLOOKUP(B92,'POINTS SCORE'!$B$8:$AK$37,34,FALSE)</f>
        <v>#N/A</v>
      </c>
      <c r="D123" s="85" t="e">
        <f>VLOOKUP(B92,'POINTS SCORE'!$B$37:$AK$78,34,FALSE)</f>
        <v>#N/A</v>
      </c>
      <c r="E123" s="96" t="s">
        <v>62</v>
      </c>
      <c r="F123" s="85"/>
      <c r="G123" s="85" t="e">
        <f>VLOOKUP(F92,'POINTS SCORE'!$B$8:$AK$37,34,FALSE)</f>
        <v>#N/A</v>
      </c>
      <c r="H123" s="85" t="e">
        <f>VLOOKUP(F92,'POINTS SCORE'!$B$37:$AK$78,34,FALSE)</f>
        <v>#N/A</v>
      </c>
      <c r="I123" s="96" t="s">
        <v>62</v>
      </c>
      <c r="J123" s="85" t="s">
        <v>1229</v>
      </c>
      <c r="K123" s="85">
        <v>0</v>
      </c>
      <c r="L123" s="94">
        <v>0</v>
      </c>
      <c r="M123" s="96" t="s">
        <v>62</v>
      </c>
      <c r="N123" s="85"/>
      <c r="O123" s="85" t="e">
        <f>VLOOKUP(N92,'POINTS SCORE'!$B$8:$AK$39,34,FALSE)</f>
        <v>#N/A</v>
      </c>
      <c r="P123" s="94" t="e">
        <f>VLOOKUP(N92,'POINTS SCORE'!$B$49:$AK$80,34,FALSE)</f>
        <v>#N/A</v>
      </c>
      <c r="Q123" s="88" t="s">
        <v>62</v>
      </c>
      <c r="S123" s="85">
        <v>0</v>
      </c>
      <c r="T123" s="94">
        <v>0</v>
      </c>
      <c r="U123" s="88" t="s">
        <v>62</v>
      </c>
      <c r="W123" s="85" t="e">
        <f>VLOOKUP(V92,'POINTS SCORE'!$B$8:$AK$39,34,FALSE)</f>
        <v>#N/A</v>
      </c>
      <c r="X123" s="95" t="e">
        <f>VLOOKUP(V92,'POINTS SCORE'!$B$49:$AK$80,34,FALSE)</f>
        <v>#N/A</v>
      </c>
    </row>
    <row r="124" spans="1:24">
      <c r="A124" s="88" t="s">
        <v>62</v>
      </c>
      <c r="B124" s="99"/>
      <c r="C124" s="85" t="e">
        <f>VLOOKUP(B92,'POINTS SCORE'!$B$8:$AK$37,34,FALSE)</f>
        <v>#N/A</v>
      </c>
      <c r="D124" s="85" t="e">
        <f>VLOOKUP(B92,'POINTS SCORE'!$B$37:$AK$78,34,FALSE)</f>
        <v>#N/A</v>
      </c>
      <c r="E124" s="96" t="s">
        <v>62</v>
      </c>
      <c r="F124" s="85"/>
      <c r="G124" s="85" t="e">
        <f>VLOOKUP(F92,'POINTS SCORE'!$B$8:$AK$37,34,FALSE)</f>
        <v>#N/A</v>
      </c>
      <c r="H124" s="85" t="e">
        <f>VLOOKUP(F92,'POINTS SCORE'!$B$37:$AK$78,34,FALSE)</f>
        <v>#N/A</v>
      </c>
      <c r="I124" s="96" t="s">
        <v>62</v>
      </c>
      <c r="J124" s="85" t="s">
        <v>1230</v>
      </c>
      <c r="K124" s="85">
        <f>VLOOKUP(J92,'POINTS SCORE'!$B$8:$AK$39,34,FALSE)</f>
        <v>14</v>
      </c>
      <c r="L124" s="94">
        <f>VLOOKUP(J92,'POINTS SCORE'!$B$49:$AK$80,34,FALSE)</f>
        <v>14</v>
      </c>
      <c r="M124" s="96" t="s">
        <v>62</v>
      </c>
      <c r="N124" s="85"/>
      <c r="O124" s="85" t="e">
        <f>VLOOKUP(N92,'POINTS SCORE'!$B$8:$AK$39,34,FALSE)</f>
        <v>#N/A</v>
      </c>
      <c r="P124" s="94" t="e">
        <f>VLOOKUP(N92,'POINTS SCORE'!$B$49:$AK$80,34,FALSE)</f>
        <v>#N/A</v>
      </c>
      <c r="Q124" s="88" t="s">
        <v>62</v>
      </c>
      <c r="S124" s="85">
        <v>0</v>
      </c>
      <c r="T124" s="94">
        <v>0</v>
      </c>
      <c r="U124" s="88" t="s">
        <v>62</v>
      </c>
      <c r="W124" s="85" t="e">
        <f>VLOOKUP(V92,'POINTS SCORE'!$B$8:$AK$39,34,FALSE)</f>
        <v>#N/A</v>
      </c>
      <c r="X124" s="95" t="e">
        <f>VLOOKUP(V92,'POINTS SCORE'!$B$49:$AK$80,34,FALSE)</f>
        <v>#N/A</v>
      </c>
    </row>
    <row r="125" spans="1:24">
      <c r="A125" s="88" t="s">
        <v>62</v>
      </c>
      <c r="B125" s="99"/>
      <c r="C125" s="85" t="e">
        <f>VLOOKUP(B92,'POINTS SCORE'!$B$8:$AK$37,34,FALSE)</f>
        <v>#N/A</v>
      </c>
      <c r="D125" s="85" t="e">
        <f>VLOOKUP(B92,'POINTS SCORE'!$B$37:$AK$78,34,FALSE)</f>
        <v>#N/A</v>
      </c>
      <c r="E125" s="96" t="s">
        <v>62</v>
      </c>
      <c r="F125" s="85"/>
      <c r="G125" s="85" t="e">
        <f>VLOOKUP(F92,'POINTS SCORE'!$B$8:$AK$37,34,FALSE)</f>
        <v>#N/A</v>
      </c>
      <c r="H125" s="85" t="e">
        <f>VLOOKUP(F92,'POINTS SCORE'!$B$37:$AK$78,34,FALSE)</f>
        <v>#N/A</v>
      </c>
      <c r="I125" s="96" t="s">
        <v>62</v>
      </c>
      <c r="J125" s="85"/>
      <c r="K125" s="85">
        <f>VLOOKUP(J92,'POINTS SCORE'!$B$8:$AK$39,34,FALSE)</f>
        <v>14</v>
      </c>
      <c r="L125" s="94">
        <f>VLOOKUP(J92,'POINTS SCORE'!$B$49:$AK$80,34,FALSE)</f>
        <v>14</v>
      </c>
      <c r="M125" s="96" t="s">
        <v>62</v>
      </c>
      <c r="N125" s="85"/>
      <c r="O125" s="85" t="e">
        <f>VLOOKUP(N92,'POINTS SCORE'!$B$8:$AK$39,34,FALSE)</f>
        <v>#N/A</v>
      </c>
      <c r="P125" s="94" t="e">
        <f>VLOOKUP(N92,'POINTS SCORE'!$B$49:$AK$80,34,FALSE)</f>
        <v>#N/A</v>
      </c>
      <c r="Q125" s="88" t="s">
        <v>62</v>
      </c>
      <c r="S125" s="85" t="e">
        <f>VLOOKUP(R92,'POINTS SCORE'!$B$8:$AK$39,34,FALSE)</f>
        <v>#N/A</v>
      </c>
      <c r="T125" s="94" t="e">
        <f>VLOOKUP(R92,'POINTS SCORE'!$B$49:$AK$80,34,FALSE)</f>
        <v>#N/A</v>
      </c>
      <c r="U125" s="88" t="s">
        <v>62</v>
      </c>
      <c r="W125" s="85" t="e">
        <f>VLOOKUP(V92,'POINTS SCORE'!$B$8:$AK$39,34,FALSE)</f>
        <v>#N/A</v>
      </c>
      <c r="X125" s="95" t="e">
        <f>VLOOKUP(V92,'POINTS SCORE'!$B$49:$AK$80,34,FALSE)</f>
        <v>#N/A</v>
      </c>
    </row>
    <row r="126" spans="1:24">
      <c r="A126" s="88" t="s">
        <v>62</v>
      </c>
      <c r="B126" s="99"/>
      <c r="C126" s="85" t="e">
        <f>VLOOKUP(B92,'POINTS SCORE'!$B$8:$AK$37,34,FALSE)</f>
        <v>#N/A</v>
      </c>
      <c r="D126" s="85" t="e">
        <f>VLOOKUP(B92,'POINTS SCORE'!$B$37:$AK$78,34,FALSE)</f>
        <v>#N/A</v>
      </c>
      <c r="E126" s="96" t="s">
        <v>62</v>
      </c>
      <c r="F126" s="85"/>
      <c r="G126" s="85" t="e">
        <f>VLOOKUP(F92,'POINTS SCORE'!$B$8:$AK$37,34,FALSE)</f>
        <v>#N/A</v>
      </c>
      <c r="H126" s="85" t="e">
        <f>VLOOKUP(F92,'POINTS SCORE'!$B$37:$AK$78,34,FALSE)</f>
        <v>#N/A</v>
      </c>
      <c r="I126" s="96" t="s">
        <v>62</v>
      </c>
      <c r="J126" s="85"/>
      <c r="K126" s="85">
        <f>VLOOKUP(J92,'POINTS SCORE'!$B$8:$AK$39,34,FALSE)</f>
        <v>14</v>
      </c>
      <c r="L126" s="94">
        <f>VLOOKUP(J92,'POINTS SCORE'!$B$49:$AK$80,34,FALSE)</f>
        <v>14</v>
      </c>
      <c r="M126" s="96" t="s">
        <v>62</v>
      </c>
      <c r="N126" s="85"/>
      <c r="O126" s="85" t="e">
        <f>VLOOKUP(N92,'POINTS SCORE'!$B$8:$AK$39,34,FALSE)</f>
        <v>#N/A</v>
      </c>
      <c r="P126" s="94" t="e">
        <f>VLOOKUP(N92,'POINTS SCORE'!$B$49:$AK$80,34,FALSE)</f>
        <v>#N/A</v>
      </c>
      <c r="Q126" s="88" t="s">
        <v>62</v>
      </c>
      <c r="S126" s="85" t="e">
        <f>VLOOKUP(R92,'POINTS SCORE'!$B$8:$AK$39,34,FALSE)</f>
        <v>#N/A</v>
      </c>
      <c r="T126" s="94" t="e">
        <f>VLOOKUP(R92,'POINTS SCORE'!$B$49:$AK$80,34,FALSE)</f>
        <v>#N/A</v>
      </c>
      <c r="U126" s="88" t="s">
        <v>62</v>
      </c>
      <c r="W126" s="85" t="e">
        <f>VLOOKUP(V92,'POINTS SCORE'!$B$8:$AK$39,34,FALSE)</f>
        <v>#N/A</v>
      </c>
      <c r="X126" s="95" t="e">
        <f>VLOOKUP(V92,'POINTS SCORE'!$B$49:$AK$80,34,FALSE)</f>
        <v>#N/A</v>
      </c>
    </row>
    <row r="127" spans="1:24">
      <c r="A127" s="88" t="s">
        <v>62</v>
      </c>
      <c r="B127" s="99"/>
      <c r="C127" s="85" t="e">
        <f>VLOOKUP(B92,'POINTS SCORE'!$B$8:$AK$37,34,FALSE)</f>
        <v>#N/A</v>
      </c>
      <c r="D127" s="85" t="e">
        <f>VLOOKUP(B92,'POINTS SCORE'!$B$37:$AK$78,34,FALSE)</f>
        <v>#N/A</v>
      </c>
      <c r="E127" s="96" t="s">
        <v>62</v>
      </c>
      <c r="F127" s="85"/>
      <c r="G127" s="85" t="e">
        <f>VLOOKUP(F92,'POINTS SCORE'!$B$8:$AK$37,34,FALSE)</f>
        <v>#N/A</v>
      </c>
      <c r="H127" s="85" t="e">
        <f>VLOOKUP(F92,'POINTS SCORE'!$B$37:$AK$78,34,FALSE)</f>
        <v>#N/A</v>
      </c>
      <c r="I127" s="96" t="s">
        <v>62</v>
      </c>
      <c r="J127" s="85"/>
      <c r="K127" s="85">
        <f>VLOOKUP(J92,'POINTS SCORE'!$B$8:$AK$39,34,FALSE)</f>
        <v>14</v>
      </c>
      <c r="L127" s="94">
        <f>VLOOKUP(J92,'POINTS SCORE'!$B$49:$AK$80,34,FALSE)</f>
        <v>14</v>
      </c>
      <c r="M127" s="96" t="s">
        <v>62</v>
      </c>
      <c r="N127" s="85"/>
      <c r="O127" s="85" t="e">
        <f>VLOOKUP(N92,'POINTS SCORE'!$B$8:$AK$39,34,FALSE)</f>
        <v>#N/A</v>
      </c>
      <c r="P127" s="94" t="e">
        <f>VLOOKUP(N92,'POINTS SCORE'!$B$49:$AK$80,34,FALSE)</f>
        <v>#N/A</v>
      </c>
      <c r="Q127" s="88" t="s">
        <v>62</v>
      </c>
      <c r="S127" s="85" t="e">
        <f>VLOOKUP(R92,'POINTS SCORE'!$B$8:$AK$39,34,FALSE)</f>
        <v>#N/A</v>
      </c>
      <c r="T127" s="94" t="e">
        <f>VLOOKUP(R92,'POINTS SCORE'!$B$49:$AK$80,34,FALSE)</f>
        <v>#N/A</v>
      </c>
      <c r="U127" s="88" t="s">
        <v>62</v>
      </c>
      <c r="W127" s="85" t="e">
        <f>VLOOKUP(V92,'POINTS SCORE'!$B$8:$AK$39,34,FALSE)</f>
        <v>#N/A</v>
      </c>
      <c r="X127" s="95" t="e">
        <f>VLOOKUP(V92,'POINTS SCORE'!$B$49:$AK$80,34,FALSE)</f>
        <v>#N/A</v>
      </c>
    </row>
    <row r="128" spans="1:24">
      <c r="A128" s="88" t="s">
        <v>62</v>
      </c>
      <c r="B128" s="99"/>
      <c r="C128" s="85" t="e">
        <f>VLOOKUP(B92,'POINTS SCORE'!$B$8:$AK$37,34,FALSE)</f>
        <v>#N/A</v>
      </c>
      <c r="D128" s="85" t="e">
        <f>VLOOKUP(B92,'POINTS SCORE'!$B$37:$AK$78,34,FALSE)</f>
        <v>#N/A</v>
      </c>
      <c r="E128" s="96" t="s">
        <v>62</v>
      </c>
      <c r="F128" s="85"/>
      <c r="G128" s="85" t="e">
        <f>VLOOKUP(F92,'POINTS SCORE'!$B$8:$AK$37,34,FALSE)</f>
        <v>#N/A</v>
      </c>
      <c r="H128" s="85" t="e">
        <f>VLOOKUP(F92,'POINTS SCORE'!$B$37:$AK$78,34,FALSE)</f>
        <v>#N/A</v>
      </c>
      <c r="I128" s="96" t="s">
        <v>62</v>
      </c>
      <c r="J128" s="85"/>
      <c r="K128" s="85">
        <f>VLOOKUP(J92,'POINTS SCORE'!$B$8:$AK$39,34,FALSE)</f>
        <v>14</v>
      </c>
      <c r="L128" s="94">
        <f>VLOOKUP(J92,'POINTS SCORE'!$B$49:$AK$80,34,FALSE)</f>
        <v>14</v>
      </c>
      <c r="M128" s="96" t="s">
        <v>62</v>
      </c>
      <c r="N128" s="85"/>
      <c r="O128" s="85" t="e">
        <f>VLOOKUP(N92,'POINTS SCORE'!$B$8:$AK$39,34,FALSE)</f>
        <v>#N/A</v>
      </c>
      <c r="P128" s="94" t="e">
        <f>VLOOKUP(N92,'POINTS SCORE'!$B$49:$AK$80,34,FALSE)</f>
        <v>#N/A</v>
      </c>
      <c r="Q128" s="88" t="s">
        <v>62</v>
      </c>
      <c r="S128" s="85" t="e">
        <f>VLOOKUP(R92,'POINTS SCORE'!$B$8:$AK$39,34,FALSE)</f>
        <v>#N/A</v>
      </c>
      <c r="T128" s="94" t="e">
        <f>VLOOKUP(R92,'POINTS SCORE'!$B$49:$AK$80,34,FALSE)</f>
        <v>#N/A</v>
      </c>
      <c r="U128" s="88" t="s">
        <v>62</v>
      </c>
      <c r="W128" s="85" t="e">
        <f>VLOOKUP(V92,'POINTS SCORE'!$B$8:$AK$39,34,FALSE)</f>
        <v>#N/A</v>
      </c>
      <c r="X128" s="95" t="e">
        <f>VLOOKUP(V92,'POINTS SCORE'!$B$49:$AK$80,34,FALSE)</f>
        <v>#N/A</v>
      </c>
    </row>
    <row r="129" spans="1:24">
      <c r="A129" s="88" t="s">
        <v>62</v>
      </c>
      <c r="B129" s="99"/>
      <c r="C129" s="85" t="e">
        <f>VLOOKUP(B92,'POINTS SCORE'!$B$8:$AK$37,34,FALSE)</f>
        <v>#N/A</v>
      </c>
      <c r="D129" s="85" t="e">
        <f>VLOOKUP(B92,'POINTS SCORE'!$B$37:$AK$78,34,FALSE)</f>
        <v>#N/A</v>
      </c>
      <c r="E129" s="96" t="s">
        <v>63</v>
      </c>
      <c r="F129" s="85"/>
      <c r="G129" s="85" t="e">
        <f>VLOOKUP(F92,'POINTS SCORE'!$B$8:$AK$37,34,FALSE)</f>
        <v>#N/A</v>
      </c>
      <c r="H129" s="85" t="e">
        <f>VLOOKUP(F92,'POINTS SCORE'!$B$37:$AK$78,34,FALSE)</f>
        <v>#N/A</v>
      </c>
      <c r="I129" s="96" t="s">
        <v>63</v>
      </c>
      <c r="J129" s="85"/>
      <c r="K129" s="85">
        <f>VLOOKUP(J92,'POINTS SCORE'!$B$8:$AK$39,34,FALSE)</f>
        <v>14</v>
      </c>
      <c r="L129" s="94">
        <f>VLOOKUP(J92,'POINTS SCORE'!$B$49:$AK$80,34,FALSE)</f>
        <v>14</v>
      </c>
      <c r="M129" s="96" t="s">
        <v>62</v>
      </c>
      <c r="N129" s="85"/>
      <c r="O129" s="85" t="e">
        <f>VLOOKUP(N92,'POINTS SCORE'!$B$8:$AK$39,34,FALSE)</f>
        <v>#N/A</v>
      </c>
      <c r="P129" s="94" t="e">
        <f>VLOOKUP(N92,'POINTS SCORE'!$B$49:$AK$80,34,FALSE)</f>
        <v>#N/A</v>
      </c>
      <c r="Q129" s="88" t="s">
        <v>63</v>
      </c>
      <c r="S129" s="85" t="e">
        <f>VLOOKUP(R92,'POINTS SCORE'!$B$8:$AK$39,34,FALSE)</f>
        <v>#N/A</v>
      </c>
      <c r="T129" s="94" t="e">
        <f>VLOOKUP(R92,'POINTS SCORE'!$B$49:$AK$80,34,FALSE)</f>
        <v>#N/A</v>
      </c>
      <c r="U129" s="88" t="s">
        <v>63</v>
      </c>
      <c r="W129" s="85" t="e">
        <f>VLOOKUP(V92,'POINTS SCORE'!$B$8:$AK$39,34,FALSE)</f>
        <v>#N/A</v>
      </c>
      <c r="X129" s="95" t="e">
        <f>VLOOKUP(V92,'POINTS SCORE'!$B$49:$AK$80,34,FALSE)</f>
        <v>#N/A</v>
      </c>
    </row>
    <row r="130" spans="1:24">
      <c r="A130" s="88" t="s">
        <v>63</v>
      </c>
      <c r="B130" s="99"/>
      <c r="C130" s="85" t="e">
        <f>VLOOKUP(B92,'POINTS SCORE'!$B$8:$AK$37,34,FALSE)</f>
        <v>#N/A</v>
      </c>
      <c r="D130" s="85" t="e">
        <f>VLOOKUP(B92,'POINTS SCORE'!$B$37:$AK$78,34,FALSE)</f>
        <v>#N/A</v>
      </c>
      <c r="E130" s="96" t="s">
        <v>63</v>
      </c>
      <c r="F130" s="85"/>
      <c r="G130" s="85" t="e">
        <f>VLOOKUP(F92,'POINTS SCORE'!$B$8:$AK$37,34,FALSE)</f>
        <v>#N/A</v>
      </c>
      <c r="H130" s="85" t="e">
        <f>VLOOKUP(F92,'POINTS SCORE'!$B$37:$AK$78,34,FALSE)</f>
        <v>#N/A</v>
      </c>
      <c r="I130" s="96" t="s">
        <v>63</v>
      </c>
      <c r="J130" s="85"/>
      <c r="K130" s="85">
        <f>VLOOKUP(J92,'POINTS SCORE'!$B$8:$AK$39,34,FALSE)</f>
        <v>14</v>
      </c>
      <c r="L130" s="94">
        <f>VLOOKUP(J92,'POINTS SCORE'!$B$49:$AK$80,34,FALSE)</f>
        <v>14</v>
      </c>
      <c r="M130" s="96" t="s">
        <v>62</v>
      </c>
      <c r="N130" s="85"/>
      <c r="O130" s="85" t="e">
        <f>VLOOKUP(N92,'POINTS SCORE'!$B$8:$AK$39,34,FALSE)</f>
        <v>#N/A</v>
      </c>
      <c r="P130" s="94" t="e">
        <f>VLOOKUP(N92,'POINTS SCORE'!$B$49:$AK$80,34,FALSE)</f>
        <v>#N/A</v>
      </c>
      <c r="Q130" s="88" t="s">
        <v>63</v>
      </c>
      <c r="S130" s="85" t="e">
        <f>VLOOKUP(R92,'POINTS SCORE'!$B$8:$AK$39,34,FALSE)</f>
        <v>#N/A</v>
      </c>
      <c r="T130" s="94" t="e">
        <f>VLOOKUP(R92,'POINTS SCORE'!$B$49:$AK$80,34,FALSE)</f>
        <v>#N/A</v>
      </c>
      <c r="U130" s="88" t="s">
        <v>63</v>
      </c>
      <c r="W130" s="85" t="e">
        <f>VLOOKUP(V92,'POINTS SCORE'!$B$8:$AK$39,34,FALSE)</f>
        <v>#N/A</v>
      </c>
      <c r="X130" s="95" t="e">
        <f>VLOOKUP(V92,'POINTS SCORE'!$B$49:$AK$80,34,FALSE)</f>
        <v>#N/A</v>
      </c>
    </row>
    <row r="131" spans="1:24">
      <c r="A131" s="88" t="s">
        <v>63</v>
      </c>
      <c r="B131" s="99"/>
      <c r="C131" s="85" t="e">
        <f>VLOOKUP(B92,'POINTS SCORE'!$B$8:$AK$37,34,FALSE)</f>
        <v>#N/A</v>
      </c>
      <c r="D131" s="85" t="e">
        <f>VLOOKUP(B92,'POINTS SCORE'!$B$37:$AK$78,34,FALSE)</f>
        <v>#N/A</v>
      </c>
      <c r="E131" s="96" t="s">
        <v>63</v>
      </c>
      <c r="F131" s="85"/>
      <c r="G131" s="85" t="e">
        <f>VLOOKUP(F92,'POINTS SCORE'!$B$8:$AK$37,34,FALSE)</f>
        <v>#N/A</v>
      </c>
      <c r="H131" s="85" t="e">
        <f>VLOOKUP(F92,'POINTS SCORE'!$B$37:$AK$78,34,FALSE)</f>
        <v>#N/A</v>
      </c>
      <c r="I131" s="96" t="s">
        <v>63</v>
      </c>
      <c r="J131" s="85"/>
      <c r="K131" s="85">
        <f>VLOOKUP(J92,'POINTS SCORE'!$B$8:$AK$39,34,FALSE)</f>
        <v>14</v>
      </c>
      <c r="L131" s="94">
        <f>VLOOKUP(J92,'POINTS SCORE'!$B$49:$AK$80,34,FALSE)</f>
        <v>14</v>
      </c>
      <c r="M131" s="96" t="s">
        <v>62</v>
      </c>
      <c r="N131" s="85"/>
      <c r="O131" s="85" t="e">
        <f>VLOOKUP(N92,'POINTS SCORE'!$B$8:$AK$39,34,FALSE)</f>
        <v>#N/A</v>
      </c>
      <c r="P131" s="94" t="e">
        <f>VLOOKUP(N92,'POINTS SCORE'!$B$49:$AK$80,34,FALSE)</f>
        <v>#N/A</v>
      </c>
      <c r="Q131" s="88" t="s">
        <v>63</v>
      </c>
      <c r="S131" s="85" t="e">
        <f>VLOOKUP(R92,'POINTS SCORE'!$B$8:$AK$39,34,FALSE)</f>
        <v>#N/A</v>
      </c>
      <c r="T131" s="94" t="e">
        <f>VLOOKUP(R92,'POINTS SCORE'!$B$49:$AK$80,34,FALSE)</f>
        <v>#N/A</v>
      </c>
      <c r="U131" s="88" t="s">
        <v>63</v>
      </c>
      <c r="W131" s="85" t="e">
        <f>VLOOKUP(V92,'POINTS SCORE'!$B$8:$AK$39,34,FALSE)</f>
        <v>#N/A</v>
      </c>
      <c r="X131" s="95" t="e">
        <f>VLOOKUP(V92,'POINTS SCORE'!$B$49:$AK$80,34,FALSE)</f>
        <v>#N/A</v>
      </c>
    </row>
    <row r="132" spans="1:24">
      <c r="A132" s="88" t="s">
        <v>64</v>
      </c>
      <c r="B132" s="99"/>
      <c r="C132" s="85" t="e">
        <f>VLOOKUP(B92,'POINTS SCORE'!$B$8:$AK$37,36,FALSE)</f>
        <v>#N/A</v>
      </c>
      <c r="D132" s="85" t="e">
        <f>VLOOKUP(B92,'POINTS SCORE'!$B$37:$AK$78,36,FALSE)</f>
        <v>#N/A</v>
      </c>
      <c r="E132" s="96" t="s">
        <v>64</v>
      </c>
      <c r="F132" s="85"/>
      <c r="G132" s="85" t="e">
        <f>VLOOKUP(F92,'POINTS SCORE'!$B$8:$AK$37,36,FALSE)</f>
        <v>#N/A</v>
      </c>
      <c r="H132" s="85" t="e">
        <f>VLOOKUP(F92,'POINTS SCORE'!$B$37:$AK$78,36,FALSE)</f>
        <v>#N/A</v>
      </c>
      <c r="I132" s="96" t="s">
        <v>64</v>
      </c>
      <c r="J132" s="85"/>
      <c r="K132" s="85">
        <f>VLOOKUP(J92,'POINTS SCORE'!$B$8:$AK$39,36,FALSE)</f>
        <v>0</v>
      </c>
      <c r="L132" s="94">
        <f>VLOOKUP(J92,'POINTS SCORE'!$B$49:$AK$80,36,FALSE)</f>
        <v>0</v>
      </c>
      <c r="M132" s="96" t="s">
        <v>64</v>
      </c>
      <c r="N132" s="85"/>
      <c r="O132" s="85" t="e">
        <f>VLOOKUP(N92,'POINTS SCORE'!$B$8:$AK$39,36,FALSE)</f>
        <v>#N/A</v>
      </c>
      <c r="P132" s="94" t="e">
        <f>VLOOKUP(N92,'POINTS SCORE'!$B$49:$AK$80,36,FALSE)</f>
        <v>#N/A</v>
      </c>
      <c r="Q132" s="88" t="s">
        <v>64</v>
      </c>
      <c r="S132" s="85" t="e">
        <f>VLOOKUP(R92,'POINTS SCORE'!$B$8:$AK$39,36,FALSE)</f>
        <v>#N/A</v>
      </c>
      <c r="T132" s="94" t="e">
        <f>VLOOKUP(R92,'POINTS SCORE'!$B$49:$AK$80,36,FALSE)</f>
        <v>#N/A</v>
      </c>
      <c r="U132" s="88" t="s">
        <v>64</v>
      </c>
      <c r="W132" s="85" t="e">
        <f>VLOOKUP(V92,'POINTS SCORE'!$B$8:$AK$39,36,FALSE)</f>
        <v>#N/A</v>
      </c>
      <c r="X132" s="95" t="e">
        <f>VLOOKUP(V92,'POINTS SCORE'!$B$49:$AK$80,36,FALSE)</f>
        <v>#N/A</v>
      </c>
    </row>
    <row r="133" spans="1:24">
      <c r="A133" s="88" t="s">
        <v>64</v>
      </c>
      <c r="B133" s="99"/>
      <c r="C133" s="85" t="e">
        <f>VLOOKUP(B92,'POINTS SCORE'!$B$8:$AK$37,36,FALSE)</f>
        <v>#N/A</v>
      </c>
      <c r="D133" s="85" t="e">
        <f>VLOOKUP(B92,'POINTS SCORE'!$B$37:$AK$78,36,FALSE)</f>
        <v>#N/A</v>
      </c>
      <c r="E133" s="96" t="s">
        <v>64</v>
      </c>
      <c r="F133" s="85"/>
      <c r="G133" s="85" t="e">
        <f>VLOOKUP(F92,'POINTS SCORE'!$B$8:$AK$37,36,FALSE)</f>
        <v>#N/A</v>
      </c>
      <c r="H133" s="85" t="e">
        <f>VLOOKUP(F92,'POINTS SCORE'!$B$37:$AK$78,36,FALSE)</f>
        <v>#N/A</v>
      </c>
      <c r="I133" s="96" t="s">
        <v>64</v>
      </c>
      <c r="J133" s="85"/>
      <c r="K133" s="85">
        <f>VLOOKUP(J92,'POINTS SCORE'!$B$8:$AK$39,36,FALSE)</f>
        <v>0</v>
      </c>
      <c r="L133" s="94">
        <f>VLOOKUP(J92,'POINTS SCORE'!$B$49:$AK$80,36,FALSE)</f>
        <v>0</v>
      </c>
      <c r="M133" s="96" t="s">
        <v>64</v>
      </c>
      <c r="N133" s="85"/>
      <c r="O133" s="85" t="e">
        <f>VLOOKUP(N92,'POINTS SCORE'!$B$8:$AK$39,36,FALSE)</f>
        <v>#N/A</v>
      </c>
      <c r="P133" s="94" t="e">
        <f>VLOOKUP(N92,'POINTS SCORE'!$B$49:$AK$80,36,FALSE)</f>
        <v>#N/A</v>
      </c>
      <c r="Q133" s="88" t="s">
        <v>64</v>
      </c>
      <c r="S133" s="85" t="e">
        <f>VLOOKUP(R92,'POINTS SCORE'!$B$8:$AK$39,36,FALSE)</f>
        <v>#N/A</v>
      </c>
      <c r="T133" s="94" t="e">
        <f>VLOOKUP(R92,'POINTS SCORE'!$B$49:$AK$80,36,FALSE)</f>
        <v>#N/A</v>
      </c>
      <c r="U133" s="88" t="s">
        <v>64</v>
      </c>
      <c r="W133" s="85" t="e">
        <f>VLOOKUP(V92,'POINTS SCORE'!$B$8:$AK$39,36,FALSE)</f>
        <v>#N/A</v>
      </c>
      <c r="X133" s="95" t="e">
        <f>VLOOKUP(V92,'POINTS SCORE'!$B$49:$AK$80,36,FALSE)</f>
        <v>#N/A</v>
      </c>
    </row>
    <row r="134" spans="1:24">
      <c r="A134" s="88" t="s">
        <v>64</v>
      </c>
      <c r="B134" s="99"/>
      <c r="C134" s="85" t="e">
        <f>VLOOKUP(B92,'POINTS SCORE'!$B$8:$AK$37,36,FALSE)</f>
        <v>#N/A</v>
      </c>
      <c r="D134" s="85" t="e">
        <f>VLOOKUP(B92,'POINTS SCORE'!$B$37:$AK$78,36,FALSE)</f>
        <v>#N/A</v>
      </c>
      <c r="E134" s="96" t="s">
        <v>64</v>
      </c>
      <c r="F134" s="85"/>
      <c r="G134" s="85" t="e">
        <f>VLOOKUP(F92,'POINTS SCORE'!$B$8:$AK$37,36,FALSE)</f>
        <v>#N/A</v>
      </c>
      <c r="H134" s="85" t="e">
        <f>VLOOKUP(F92,'POINTS SCORE'!$B$37:$AK$78,36,FALSE)</f>
        <v>#N/A</v>
      </c>
      <c r="I134" s="96" t="s">
        <v>64</v>
      </c>
      <c r="J134" s="85"/>
      <c r="K134" s="85">
        <f>VLOOKUP(J92,'POINTS SCORE'!$B$8:$AK$39,36,FALSE)</f>
        <v>0</v>
      </c>
      <c r="L134" s="94">
        <f>VLOOKUP(J92,'POINTS SCORE'!$B$49:$AK$80,36,FALSE)</f>
        <v>0</v>
      </c>
      <c r="M134" s="96" t="s">
        <v>64</v>
      </c>
      <c r="N134" s="85"/>
      <c r="O134" s="85" t="e">
        <f>VLOOKUP(N92,'POINTS SCORE'!$B$8:$AK$39,36,FALSE)</f>
        <v>#N/A</v>
      </c>
      <c r="P134" s="94" t="e">
        <f>VLOOKUP(N92,'POINTS SCORE'!$B$49:$AK$80,36,FALSE)</f>
        <v>#N/A</v>
      </c>
      <c r="Q134" s="88" t="s">
        <v>64</v>
      </c>
      <c r="S134" s="85" t="e">
        <f>VLOOKUP(R92,'POINTS SCORE'!$B$8:$AK$39,36,FALSE)</f>
        <v>#N/A</v>
      </c>
      <c r="T134" s="94" t="e">
        <f>VLOOKUP(R92,'POINTS SCORE'!$B$49:$AK$80,36,FALSE)</f>
        <v>#N/A</v>
      </c>
      <c r="U134" s="88" t="s">
        <v>64</v>
      </c>
      <c r="W134" s="85" t="e">
        <f>VLOOKUP(V92,'POINTS SCORE'!$B$8:$AK$39,36,FALSE)</f>
        <v>#N/A</v>
      </c>
      <c r="X134" s="95" t="e">
        <f>VLOOKUP(V92,'POINTS SCORE'!$B$49:$AK$80,36,FALSE)</f>
        <v>#N/A</v>
      </c>
    </row>
    <row r="135" spans="1:24">
      <c r="A135" s="88"/>
      <c r="E135" s="96"/>
      <c r="H135" s="95"/>
      <c r="I135" s="96"/>
      <c r="L135" s="95"/>
      <c r="M135" s="96"/>
      <c r="P135" s="89"/>
      <c r="Q135" s="88"/>
      <c r="T135" s="89"/>
      <c r="U135" s="88"/>
      <c r="X135" s="89"/>
    </row>
    <row r="136" spans="1:24" ht="13.5" thickBot="1">
      <c r="A136" s="129"/>
      <c r="B136" s="130"/>
      <c r="C136" s="130"/>
      <c r="D136" s="143"/>
      <c r="E136" s="144"/>
      <c r="F136" s="144"/>
      <c r="G136" s="130"/>
      <c r="H136" s="143"/>
      <c r="I136" s="144"/>
      <c r="J136" s="144"/>
      <c r="K136" s="130"/>
      <c r="L136" s="143"/>
      <c r="M136" s="144"/>
      <c r="N136" s="144"/>
      <c r="O136" s="130"/>
      <c r="P136" s="143"/>
      <c r="Q136" s="130"/>
      <c r="R136" s="130"/>
      <c r="S136" s="130"/>
      <c r="T136" s="143"/>
      <c r="U136" s="129"/>
      <c r="V136" s="130"/>
      <c r="W136" s="130"/>
      <c r="X136" s="143"/>
    </row>
  </sheetData>
  <autoFilter ref="A5:J84" xr:uid="{00000000-0001-0000-1000-000000000000}">
    <sortState xmlns:xlrd2="http://schemas.microsoft.com/office/spreadsheetml/2017/richdata2" ref="A6:J20">
      <sortCondition descending="1" ref="D5:D84"/>
    </sortState>
  </autoFilter>
  <mergeCells count="8">
    <mergeCell ref="Q89:T89"/>
    <mergeCell ref="U89:X89"/>
    <mergeCell ref="B2:C2"/>
    <mergeCell ref="E2:F2"/>
    <mergeCell ref="A89:D89"/>
    <mergeCell ref="E89:H89"/>
    <mergeCell ref="I89:L89"/>
    <mergeCell ref="M89:P89"/>
  </mergeCells>
  <phoneticPr fontId="7"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73"/>
  <sheetViews>
    <sheetView workbookViewId="0">
      <pane ySplit="5" topLeftCell="A6" activePane="bottomLeft" state="frozen"/>
      <selection activeCell="K3" sqref="K3"/>
      <selection pane="bottomLeft" activeCell="B2" sqref="B2:D2"/>
    </sheetView>
  </sheetViews>
  <sheetFormatPr defaultColWidth="8.85546875" defaultRowHeight="15"/>
  <cols>
    <col min="1" max="1" width="15.5703125" style="85" customWidth="1"/>
    <col min="2" max="2" width="24.85546875" style="65" customWidth="1"/>
    <col min="3" max="3" width="19.42578125" style="85" bestFit="1" customWidth="1"/>
    <col min="4" max="4" width="24.85546875" style="94" bestFit="1" customWidth="1"/>
    <col min="5" max="10" width="14.5703125" style="94" customWidth="1"/>
    <col min="11" max="11" width="19.140625" style="94" customWidth="1"/>
    <col min="12" max="12" width="20.5703125" style="94" customWidth="1"/>
    <col min="13" max="13" width="17.140625" style="94" customWidth="1"/>
    <col min="14" max="14" width="16" style="85" bestFit="1" customWidth="1"/>
    <col min="15" max="43" width="12.5703125" style="85" customWidth="1"/>
    <col min="44" max="16384" width="8.85546875" style="85"/>
  </cols>
  <sheetData>
    <row r="1" spans="1:13" ht="15" customHeight="1"/>
    <row r="2" spans="1:13" s="90" customFormat="1" ht="15" customHeight="1">
      <c r="A2" s="177" t="s">
        <v>6</v>
      </c>
      <c r="B2" s="207" t="s">
        <v>54</v>
      </c>
      <c r="C2" s="207"/>
      <c r="D2" s="207"/>
      <c r="E2" s="215"/>
      <c r="F2" s="215"/>
      <c r="G2" s="97"/>
      <c r="H2" s="97"/>
      <c r="I2" s="97"/>
      <c r="J2" s="97"/>
      <c r="K2" s="97"/>
      <c r="L2" s="97"/>
      <c r="M2" s="97"/>
    </row>
    <row r="3" spans="1:13" ht="15" customHeight="1"/>
    <row r="4" spans="1:13" ht="15" customHeight="1"/>
    <row r="5" spans="1:13" s="90" customFormat="1" ht="15" customHeight="1">
      <c r="A5" s="93" t="s">
        <v>9</v>
      </c>
      <c r="B5" s="66" t="s">
        <v>8</v>
      </c>
      <c r="C5" s="66" t="s">
        <v>5</v>
      </c>
      <c r="D5" s="93" t="s">
        <v>10</v>
      </c>
      <c r="E5" s="135" t="s">
        <v>65</v>
      </c>
      <c r="F5" s="136" t="s">
        <v>66</v>
      </c>
      <c r="G5" s="137" t="s">
        <v>45</v>
      </c>
      <c r="H5" s="138" t="s">
        <v>67</v>
      </c>
      <c r="I5" s="139" t="s">
        <v>68</v>
      </c>
      <c r="J5" s="112" t="s">
        <v>185</v>
      </c>
    </row>
    <row r="6" spans="1:13" ht="15" customHeight="1">
      <c r="A6" s="116" t="s">
        <v>1056</v>
      </c>
      <c r="B6" s="82" t="s">
        <v>911</v>
      </c>
      <c r="C6" s="117">
        <f t="shared" ref="C6:C69" si="0">SUM(E6:J6)</f>
        <v>192</v>
      </c>
      <c r="D6" s="140">
        <f t="shared" ref="D6:D69" si="1">SUM(E6:J6)-MIN(E6:I6)</f>
        <v>158</v>
      </c>
      <c r="E6" s="105">
        <v>34</v>
      </c>
      <c r="F6" s="105">
        <v>40</v>
      </c>
      <c r="G6" s="105">
        <v>40</v>
      </c>
      <c r="H6" s="106">
        <v>38</v>
      </c>
      <c r="I6" s="141">
        <v>40</v>
      </c>
      <c r="J6" s="171">
        <v>0</v>
      </c>
      <c r="K6" s="85"/>
      <c r="L6" s="85"/>
      <c r="M6" s="85"/>
    </row>
    <row r="7" spans="1:13" ht="15" customHeight="1">
      <c r="A7" s="116" t="str">
        <f>TAG_RESTRICTED_LIGHT!A6</f>
        <v>Yes</v>
      </c>
      <c r="B7" s="82" t="str">
        <f>TAG_RESTRICTED_LIGHT!B6</f>
        <v>Callum Donnelly</v>
      </c>
      <c r="C7" s="117">
        <f t="shared" si="0"/>
        <v>193</v>
      </c>
      <c r="D7" s="140">
        <f t="shared" si="1"/>
        <v>156</v>
      </c>
      <c r="E7" s="105">
        <f>IFERROR(VLOOKUP(B7,TAG_RESTRICTED_LIGHT!$B$93:$D$134,3,FALSE),0)</f>
        <v>37</v>
      </c>
      <c r="F7" s="105">
        <f>IFERROR(VLOOKUP(B7,TAG_RESTRICTED_LIGHT!$F$93:$H$134,3,FALSE),0)</f>
        <v>38</v>
      </c>
      <c r="G7" s="105">
        <f>IFERROR(VLOOKUP(B7,TAG_RESTRICTED_LIGHT!$J$93:$L$134,3,FALSE),0)</f>
        <v>40</v>
      </c>
      <c r="H7" s="106">
        <f>IFERROR(VLOOKUP(B7,TAG_RESTRICTED_LIGHT!$N$93:$P$134,3,FALSE),0)</f>
        <v>40</v>
      </c>
      <c r="I7" s="141">
        <f>IFERROR(VLOOKUP(B7,TAG_RESTRICTED_LIGHT!$R$93:$T$134,3,FALSE),0)</f>
        <v>38</v>
      </c>
      <c r="J7" s="171">
        <f>IFERROR(VLOOKUP(B7,TAG_RESTRICTED_LIGHT!$V$93:$X$134,3,FALSE),0)</f>
        <v>0</v>
      </c>
      <c r="K7" s="85"/>
      <c r="L7" s="85"/>
      <c r="M7" s="85"/>
    </row>
    <row r="8" spans="1:13" ht="15" customHeight="1">
      <c r="A8" s="116" t="str">
        <f>TAG_RESTRICTED_HEAVY!A6</f>
        <v>Yes</v>
      </c>
      <c r="B8" s="82" t="str">
        <f>TAG_RESTRICTED_HEAVY!B6</f>
        <v>Adam Thompson</v>
      </c>
      <c r="C8" s="117">
        <f t="shared" si="0"/>
        <v>193</v>
      </c>
      <c r="D8" s="140">
        <f t="shared" si="1"/>
        <v>155</v>
      </c>
      <c r="E8" s="105">
        <f>IFERROR(VLOOKUP(B8,TAG_RESTRICTED_HEAVY!$B$93:$D$134,3,FALSE),0)</f>
        <v>38</v>
      </c>
      <c r="F8" s="105">
        <f>IFERROR(VLOOKUP(B8,TAG_RESTRICTED_HEAVY!$F$93:$H$134,3,FALSE),0)</f>
        <v>38</v>
      </c>
      <c r="G8" s="105">
        <f>IFERROR(VLOOKUP(B8,TAG_RESTRICTED_HEAVY!$J$93:$L$134,3,FALSE),0)</f>
        <v>40</v>
      </c>
      <c r="H8" s="106">
        <f>IFERROR(VLOOKUP(B8,TAG_RESTRICTED_HEAVY!$N$93:$P$134,3,FALSE),0)</f>
        <v>38</v>
      </c>
      <c r="I8" s="141">
        <f>IFERROR(VLOOKUP(B8,TAG_RESTRICTED_HEAVY!$R$93:$T$134,3,FALSE),0)</f>
        <v>39</v>
      </c>
      <c r="J8" s="171">
        <f>IFERROR(VLOOKUP(B8,TAG_RESTRICTED_HEAVY!$V$93:$X$134,3,FALSE),0)</f>
        <v>0</v>
      </c>
      <c r="K8" s="85"/>
      <c r="L8" s="85"/>
      <c r="M8" s="85"/>
    </row>
    <row r="9" spans="1:13" ht="15" customHeight="1">
      <c r="A9" s="116" t="str">
        <f>Senior_Performance_Light!A6</f>
        <v>Yes</v>
      </c>
      <c r="B9" s="82" t="str">
        <f>Senior_Performance_Light!B6</f>
        <v>James Ford</v>
      </c>
      <c r="C9" s="117">
        <f t="shared" si="0"/>
        <v>188</v>
      </c>
      <c r="D9" s="140">
        <f t="shared" si="1"/>
        <v>154</v>
      </c>
      <c r="E9" s="105">
        <f>IFERROR(VLOOKUP(B9,Senior_Performance_Light!$B$93:$D$134,3,FALSE),0)</f>
        <v>36</v>
      </c>
      <c r="F9" s="105">
        <f>IFERROR(VLOOKUP(B9,Senior_Performance_Light!$F$93:$H$134,3,FALSE),0)</f>
        <v>34</v>
      </c>
      <c r="G9" s="105">
        <f>IFERROR(VLOOKUP(B9,Senior_Performance_Light!$J$93:$L$134,3,FALSE),0)</f>
        <v>39</v>
      </c>
      <c r="H9" s="106">
        <f>IFERROR(VLOOKUP(B9,Senior_Performance_Light!$N$93:$P$134,3,FALSE),0)</f>
        <v>40</v>
      </c>
      <c r="I9" s="141">
        <f>IFERROR(VLOOKUP(B9,Senior_Performance_Light!$R$93:$T$134,3,FALSE),0)</f>
        <v>39</v>
      </c>
      <c r="J9" s="171">
        <f>IFERROR(VLOOKUP(B9,Senior_Performance_Light!$V$93:$X$134,3,FALSE),0)</f>
        <v>0</v>
      </c>
      <c r="K9" s="85"/>
      <c r="L9" s="85"/>
      <c r="M9" s="85"/>
    </row>
    <row r="10" spans="1:13" ht="15" customHeight="1">
      <c r="A10" s="116" t="str">
        <f>Senior_Performance_Light!A7</f>
        <v>Yes</v>
      </c>
      <c r="B10" s="82" t="str">
        <f>Senior_Performance_Light!B7</f>
        <v>Nate Hughes</v>
      </c>
      <c r="C10" s="117">
        <f t="shared" si="0"/>
        <v>183</v>
      </c>
      <c r="D10" s="140">
        <f t="shared" si="1"/>
        <v>148</v>
      </c>
      <c r="E10" s="105">
        <f>IFERROR(VLOOKUP(B10,Senior_Performance_Light!$B$93:$D$134,3,FALSE),0)</f>
        <v>37</v>
      </c>
      <c r="F10" s="105">
        <f>IFERROR(VLOOKUP(B10,Senior_Performance_Light!$F$93:$H$134,3,FALSE),0)</f>
        <v>37</v>
      </c>
      <c r="G10" s="105">
        <f>IFERROR(VLOOKUP(B10,Senior_Performance_Light!$J$93:$L$134,3,FALSE),0)</f>
        <v>35</v>
      </c>
      <c r="H10" s="106">
        <f>IFERROR(VLOOKUP(B10,Senior_Performance_Light!$N$93:$P$134,3,FALSE),0)</f>
        <v>39</v>
      </c>
      <c r="I10" s="141">
        <f>IFERROR(VLOOKUP(B10,Senior_Performance_Light!$R$93:$T$134,3,FALSE),0)</f>
        <v>35</v>
      </c>
      <c r="J10" s="171">
        <f>IFERROR(VLOOKUP(B10,Senior_Performance_Light!$V$93:$X$134,3,FALSE),0)</f>
        <v>0</v>
      </c>
      <c r="K10" s="85"/>
      <c r="L10" s="85"/>
      <c r="M10" s="85"/>
    </row>
    <row r="11" spans="1:13" ht="15" hidden="1" customHeight="1">
      <c r="A11" s="116" t="str">
        <f>TAG_RESTRICTED_LIGHT!A21</f>
        <v>No</v>
      </c>
      <c r="B11" s="82" t="str">
        <f>TAG_RESTRICTED_LIGHT!B21</f>
        <v>Tim Kolloff</v>
      </c>
      <c r="C11" s="117">
        <f t="shared" si="0"/>
        <v>29</v>
      </c>
      <c r="D11" s="140">
        <f t="shared" si="1"/>
        <v>29</v>
      </c>
      <c r="E11" s="105">
        <f>IFERROR(VLOOKUP(B11,TAG_RESTRICTED_LIGHT!$B$93:$D$134,3,FALSE),0)</f>
        <v>0</v>
      </c>
      <c r="F11" s="105">
        <f>IFERROR(VLOOKUP(B11,TAG_RESTRICTED_LIGHT!$F$93:$H$134,3,FALSE),0)</f>
        <v>0</v>
      </c>
      <c r="G11" s="105">
        <f>IFERROR(VLOOKUP(B11,TAG_RESTRICTED_LIGHT!$J$93:$L$134,3,FALSE),0)</f>
        <v>0</v>
      </c>
      <c r="H11" s="106">
        <f>IFERROR(VLOOKUP(B11,TAG_RESTRICTED_LIGHT!$N$93:$P$134,3,FALSE),0)</f>
        <v>29</v>
      </c>
      <c r="I11" s="141">
        <f>IFERROR(VLOOKUP(B11,TAG_RESTRICTED_LIGHT!$R$93:$T$134,3,FALSE),0)</f>
        <v>0</v>
      </c>
      <c r="J11" s="171">
        <f>IFERROR(VLOOKUP(B11,TAG_RESTRICTED_LIGHT!$V$93:$X$134,3,FALSE),0)</f>
        <v>0</v>
      </c>
      <c r="K11" s="85"/>
      <c r="L11" s="85"/>
      <c r="M11" s="85"/>
    </row>
    <row r="12" spans="1:13" ht="15" hidden="1" customHeight="1">
      <c r="A12" s="116" t="str">
        <f>Senior_Performance_Light!A22</f>
        <v>No</v>
      </c>
      <c r="B12" s="82" t="str">
        <f>Senior_Performance_Light!B22</f>
        <v>Tim Kolloff</v>
      </c>
      <c r="C12" s="117">
        <f t="shared" si="0"/>
        <v>32</v>
      </c>
      <c r="D12" s="140">
        <f t="shared" si="1"/>
        <v>32</v>
      </c>
      <c r="E12" s="105">
        <f>IFERROR(VLOOKUP(B12,Senior_Performance_Light!$B$93:$D$134,3,FALSE),0)</f>
        <v>0</v>
      </c>
      <c r="F12" s="105">
        <f>IFERROR(VLOOKUP(B12,Senior_Performance_Light!$F$93:$H$134,3,FALSE),0)</f>
        <v>0</v>
      </c>
      <c r="G12" s="105">
        <f>IFERROR(VLOOKUP(B12,Senior_Performance_Light!$J$93:$L$134,3,FALSE),0)</f>
        <v>0</v>
      </c>
      <c r="H12" s="106">
        <f>IFERROR(VLOOKUP(B12,Senior_Performance_Light!$N$93:$P$134,3,FALSE),0)</f>
        <v>0</v>
      </c>
      <c r="I12" s="141">
        <f>IFERROR(VLOOKUP(B12,Senior_Performance_Light!$R$93:$T$134,3,FALSE),0)</f>
        <v>32</v>
      </c>
      <c r="J12" s="171">
        <f>IFERROR(VLOOKUP(B12,Senior_Performance_Light!$V$93:$X$134,3,FALSE),0)</f>
        <v>0</v>
      </c>
      <c r="K12" s="85"/>
      <c r="L12" s="85"/>
      <c r="M12" s="85"/>
    </row>
    <row r="13" spans="1:13" ht="15" customHeight="1">
      <c r="A13" s="116" t="str">
        <f>TAG_RESTRICTED_HEAVY!A7</f>
        <v>Yes</v>
      </c>
      <c r="B13" s="82" t="str">
        <f>TAG_RESTRICTED_HEAVY!B7</f>
        <v>Logan Gurney</v>
      </c>
      <c r="C13" s="117">
        <f t="shared" si="0"/>
        <v>180</v>
      </c>
      <c r="D13" s="140">
        <f t="shared" si="1"/>
        <v>145</v>
      </c>
      <c r="E13" s="105">
        <f>IFERROR(VLOOKUP(B13,TAG_RESTRICTED_HEAVY!$B$93:$D$134,3,FALSE),0)</f>
        <v>36</v>
      </c>
      <c r="F13" s="105">
        <f>IFERROR(VLOOKUP(B13,TAG_RESTRICTED_HEAVY!$F$93:$H$134,3,FALSE),0)</f>
        <v>37</v>
      </c>
      <c r="G13" s="105">
        <f>IFERROR(VLOOKUP(B13,TAG_RESTRICTED_HEAVY!$J$93:$L$134,3,FALSE),0)</f>
        <v>35</v>
      </c>
      <c r="H13" s="106">
        <f>IFERROR(VLOOKUP(B13,TAG_RESTRICTED_HEAVY!$N$93:$P$134,3,FALSE),0)</f>
        <v>35</v>
      </c>
      <c r="I13" s="141">
        <f>IFERROR(VLOOKUP(B13,TAG_RESTRICTED_HEAVY!$R$93:$T$134,3,FALSE),0)</f>
        <v>37</v>
      </c>
      <c r="J13" s="171">
        <f>IFERROR(VLOOKUP(B13,TAG_RESTRICTED_HEAVY!$V$93:$X$134,3,FALSE),0)</f>
        <v>0</v>
      </c>
      <c r="K13" s="85"/>
      <c r="L13" s="85"/>
      <c r="M13" s="85"/>
    </row>
    <row r="14" spans="1:13" ht="15" customHeight="1">
      <c r="A14" s="116" t="str">
        <f>Senior_Performance_Light!A8</f>
        <v>Yes</v>
      </c>
      <c r="B14" s="82" t="str">
        <f>Senior_Performance_Light!B8</f>
        <v>Jack De Boynton</v>
      </c>
      <c r="C14" s="117">
        <f t="shared" si="0"/>
        <v>159</v>
      </c>
      <c r="D14" s="140">
        <f t="shared" si="1"/>
        <v>145</v>
      </c>
      <c r="E14" s="105">
        <f>IFERROR(VLOOKUP(B14,Senior_Performance_Light!$B$93:$D$134,3,FALSE),0)</f>
        <v>34</v>
      </c>
      <c r="F14" s="105">
        <f>IFERROR(VLOOKUP(B14,Senior_Performance_Light!$F$93:$H$134,3,FALSE),0)</f>
        <v>38</v>
      </c>
      <c r="G14" s="105">
        <f>IFERROR(VLOOKUP(B14,Senior_Performance_Light!$J$93:$L$134,3,FALSE),0)</f>
        <v>14</v>
      </c>
      <c r="H14" s="106">
        <f>IFERROR(VLOOKUP(B14,Senior_Performance_Light!$N$93:$P$134,3,FALSE),0)</f>
        <v>36</v>
      </c>
      <c r="I14" s="141">
        <f>IFERROR(VLOOKUP(B14,Senior_Performance_Light!$R$93:$T$134,3,FALSE),0)</f>
        <v>37</v>
      </c>
      <c r="J14" s="171">
        <f>IFERROR(VLOOKUP(B14,Senior_Performance_Light!$V$93:$X$134,3,FALSE),0)</f>
        <v>0</v>
      </c>
      <c r="K14" s="85"/>
      <c r="L14" s="85"/>
      <c r="M14" s="85"/>
    </row>
    <row r="15" spans="1:13" ht="15" customHeight="1">
      <c r="A15" s="116" t="str">
        <f>TAG_RESTRICTED_LIGHT!A7</f>
        <v>Yes</v>
      </c>
      <c r="B15" s="82" t="str">
        <f>TAG_RESTRICTED_LIGHT!B7</f>
        <v>Cooper Mackie</v>
      </c>
      <c r="C15" s="117">
        <f t="shared" si="0"/>
        <v>165</v>
      </c>
      <c r="D15" s="140">
        <f t="shared" si="1"/>
        <v>139</v>
      </c>
      <c r="E15" s="105">
        <f>IFERROR(VLOOKUP(B15,TAG_RESTRICTED_LIGHT!$B$93:$D$134,3,FALSE),0)</f>
        <v>35</v>
      </c>
      <c r="F15" s="105">
        <f>IFERROR(VLOOKUP(B15,TAG_RESTRICTED_LIGHT!$F$93:$H$134,3,FALSE),0)</f>
        <v>34</v>
      </c>
      <c r="G15" s="105">
        <f>IFERROR(VLOOKUP(B15,TAG_RESTRICTED_LIGHT!$J$93:$L$134,3,FALSE),0)</f>
        <v>37</v>
      </c>
      <c r="H15" s="106">
        <f>IFERROR(VLOOKUP(B15,TAG_RESTRICTED_LIGHT!$N$93:$P$134,3,FALSE),0)</f>
        <v>33</v>
      </c>
      <c r="I15" s="141">
        <f>IFERROR(VLOOKUP(B15,TAG_RESTRICTED_LIGHT!$R$93:$T$134,3,FALSE),0)</f>
        <v>26</v>
      </c>
      <c r="J15" s="171">
        <f>IFERROR(VLOOKUP(B15,TAG_RESTRICTED_LIGHT!$V$93:$X$134,3,FALSE),0)</f>
        <v>0</v>
      </c>
      <c r="K15" s="85"/>
      <c r="L15" s="85"/>
      <c r="M15" s="85"/>
    </row>
    <row r="16" spans="1:13" ht="15" customHeight="1">
      <c r="A16" s="116" t="str">
        <f>Senior_Performance_Light!A9</f>
        <v>Yes</v>
      </c>
      <c r="B16" s="82" t="str">
        <f>Senior_Performance_Light!B9</f>
        <v>Lewis Gurney</v>
      </c>
      <c r="C16" s="117">
        <f t="shared" si="0"/>
        <v>162</v>
      </c>
      <c r="D16" s="140">
        <f t="shared" si="1"/>
        <v>137</v>
      </c>
      <c r="E16" s="105">
        <f>IFERROR(VLOOKUP(B16,Senior_Performance_Light!$B$93:$D$134,3,FALSE),0)</f>
        <v>35</v>
      </c>
      <c r="F16" s="105">
        <f>IFERROR(VLOOKUP(B16,Senior_Performance_Light!$F$93:$H$134,3,FALSE),0)</f>
        <v>31</v>
      </c>
      <c r="G16" s="105">
        <f>IFERROR(VLOOKUP(B16,Senior_Performance_Light!$J$93:$L$134,3,FALSE),0)</f>
        <v>25</v>
      </c>
      <c r="H16" s="106">
        <f>IFERROR(VLOOKUP(B16,Senior_Performance_Light!$N$93:$P$134,3,FALSE),0)</f>
        <v>37</v>
      </c>
      <c r="I16" s="141">
        <f>IFERROR(VLOOKUP(B16,Senior_Performance_Light!$R$93:$T$134,3,FALSE),0)</f>
        <v>34</v>
      </c>
      <c r="J16" s="171">
        <f>IFERROR(VLOOKUP(B16,Senior_Performance_Light!$V$93:$X$134,3,FALSE),0)</f>
        <v>0</v>
      </c>
      <c r="K16" s="85"/>
      <c r="L16" s="85"/>
      <c r="M16" s="85"/>
    </row>
    <row r="17" spans="1:13" ht="15" customHeight="1">
      <c r="A17" s="116" t="str">
        <f>TAG_RESTRICTED_LIGHT!A8</f>
        <v>Yes</v>
      </c>
      <c r="B17" s="82" t="str">
        <f>TAG_RESTRICTED_LIGHT!B8</f>
        <v>Cianna Wagstaff</v>
      </c>
      <c r="C17" s="117">
        <f t="shared" si="0"/>
        <v>127</v>
      </c>
      <c r="D17" s="140">
        <f t="shared" si="1"/>
        <v>127</v>
      </c>
      <c r="E17" s="105">
        <f>IFERROR(VLOOKUP(B17,TAG_RESTRICTED_LIGHT!$B$93:$D$134,3,FALSE),0)</f>
        <v>0</v>
      </c>
      <c r="F17" s="105">
        <f>IFERROR(VLOOKUP(B17,TAG_RESTRICTED_LIGHT!$F$93:$H$134,3,FALSE),0)</f>
        <v>32</v>
      </c>
      <c r="G17" s="105">
        <f>IFERROR(VLOOKUP(B17,TAG_RESTRICTED_LIGHT!$J$93:$L$134,3,FALSE),0)</f>
        <v>31</v>
      </c>
      <c r="H17" s="106">
        <f>IFERROR(VLOOKUP(B17,TAG_RESTRICTED_LIGHT!$N$93:$P$134,3,FALSE),0)</f>
        <v>32</v>
      </c>
      <c r="I17" s="141">
        <f>IFERROR(VLOOKUP(B17,TAG_RESTRICTED_LIGHT!$R$93:$T$134,3,FALSE),0)</f>
        <v>32</v>
      </c>
      <c r="J17" s="171">
        <f>IFERROR(VLOOKUP(B17,TAG_RESTRICTED_LIGHT!$V$93:$X$134,3,FALSE),0)</f>
        <v>0</v>
      </c>
      <c r="K17" s="85"/>
      <c r="L17" s="85"/>
      <c r="M17" s="85"/>
    </row>
    <row r="18" spans="1:13" ht="15" customHeight="1">
      <c r="A18" s="116" t="s">
        <v>41</v>
      </c>
      <c r="B18" s="82" t="s">
        <v>368</v>
      </c>
      <c r="C18" s="117">
        <f t="shared" si="0"/>
        <v>115</v>
      </c>
      <c r="D18" s="140">
        <f t="shared" si="1"/>
        <v>115</v>
      </c>
      <c r="E18" s="105">
        <v>0</v>
      </c>
      <c r="F18" s="105">
        <v>39</v>
      </c>
      <c r="G18" s="105">
        <v>36</v>
      </c>
      <c r="H18" s="106">
        <v>0</v>
      </c>
      <c r="I18" s="141">
        <v>40</v>
      </c>
      <c r="J18" s="171">
        <v>0</v>
      </c>
      <c r="K18" s="85"/>
      <c r="L18" s="85"/>
      <c r="M18" s="85"/>
    </row>
    <row r="19" spans="1:13" ht="15" customHeight="1">
      <c r="A19" s="116" t="s">
        <v>41</v>
      </c>
      <c r="B19" s="82" t="s">
        <v>186</v>
      </c>
      <c r="C19" s="117">
        <f t="shared" si="0"/>
        <v>114</v>
      </c>
      <c r="D19" s="140">
        <f t="shared" si="1"/>
        <v>114</v>
      </c>
      <c r="E19" s="105">
        <v>0</v>
      </c>
      <c r="F19" s="105">
        <v>36</v>
      </c>
      <c r="G19" s="105">
        <v>0</v>
      </c>
      <c r="H19" s="106">
        <v>40</v>
      </c>
      <c r="I19" s="141">
        <v>38</v>
      </c>
      <c r="J19" s="171">
        <v>0</v>
      </c>
      <c r="K19" s="85"/>
      <c r="L19" s="85"/>
      <c r="M19" s="85"/>
    </row>
    <row r="20" spans="1:13" ht="15" customHeight="1">
      <c r="A20" s="116" t="str">
        <f>TAG_LIGHT!A7</f>
        <v>Yes</v>
      </c>
      <c r="B20" s="82" t="str">
        <f>TAG_LIGHT!B7</f>
        <v>Lachlan Lynch</v>
      </c>
      <c r="C20" s="117">
        <f t="shared" si="0"/>
        <v>106</v>
      </c>
      <c r="D20" s="140">
        <f t="shared" si="1"/>
        <v>106</v>
      </c>
      <c r="E20" s="105">
        <f>IFERROR(VLOOKUP(B20,TAG_LIGHT!$B$93:$D$134,3,FALSE),0)</f>
        <v>29</v>
      </c>
      <c r="F20" s="105">
        <f>IFERROR(VLOOKUP(B20,TAG_LIGHT!$F$93:$H$134,3,FALSE),0)</f>
        <v>37</v>
      </c>
      <c r="G20" s="105">
        <f>IFERROR(VLOOKUP(B20,TAG_LIGHT!$J$93:$L$134,3,FALSE),0)</f>
        <v>0</v>
      </c>
      <c r="H20" s="106">
        <f>IFERROR(VLOOKUP(B20,TAG_LIGHT!$N$93:$P$134,3,FALSE),0)</f>
        <v>20</v>
      </c>
      <c r="I20" s="141">
        <f>IFERROR(VLOOKUP(B20,TAG_LIGHT!$R$93:$T$134,3,FALSE),0)</f>
        <v>20</v>
      </c>
      <c r="J20" s="171">
        <f>IFERROR(VLOOKUP(B20,TAG_LIGHT!$V$93:$X$134,3,FALSE),0)</f>
        <v>0</v>
      </c>
      <c r="K20" s="85"/>
      <c r="L20" s="85"/>
      <c r="M20" s="85"/>
    </row>
    <row r="21" spans="1:13" ht="15" customHeight="1">
      <c r="A21" s="116" t="str">
        <f>TAG_LIGHT!A8</f>
        <v>Yes</v>
      </c>
      <c r="B21" s="82" t="str">
        <f>TAG_LIGHT!B8</f>
        <v>Jye Wagstaff</v>
      </c>
      <c r="C21" s="117">
        <f t="shared" si="0"/>
        <v>103</v>
      </c>
      <c r="D21" s="140">
        <f t="shared" si="1"/>
        <v>103</v>
      </c>
      <c r="E21" s="105">
        <f>IFERROR(VLOOKUP(B21,TAG_LIGHT!$B$93:$D$134,3,FALSE),0)</f>
        <v>31</v>
      </c>
      <c r="F21" s="105">
        <f>IFERROR(VLOOKUP(B21,TAG_LIGHT!$F$93:$H$134,3,FALSE),0)</f>
        <v>39</v>
      </c>
      <c r="G21" s="105">
        <f>IFERROR(VLOOKUP(B21,TAG_LIGHT!$J$93:$L$134,3,FALSE),0)</f>
        <v>33</v>
      </c>
      <c r="H21" s="106">
        <f>IFERROR(VLOOKUP(B21,TAG_LIGHT!$N$93:$P$134,3,FALSE),0)</f>
        <v>0</v>
      </c>
      <c r="I21" s="141">
        <f>IFERROR(VLOOKUP(B21,TAG_LIGHT!$R$93:$T$134,3,FALSE),0)</f>
        <v>0</v>
      </c>
      <c r="J21" s="171">
        <f>IFERROR(VLOOKUP(B21,TAG_LIGHT!$V$93:$X$134,3,FALSE),0)</f>
        <v>0</v>
      </c>
      <c r="K21" s="85"/>
      <c r="L21" s="85"/>
      <c r="M21" s="85"/>
    </row>
    <row r="22" spans="1:13" ht="15" customHeight="1">
      <c r="A22" s="116" t="str">
        <f>TAG_RESTRICTED_LIGHT!A14</f>
        <v>Yes</v>
      </c>
      <c r="B22" s="82" t="str">
        <f>TAG_RESTRICTED_LIGHT!B14</f>
        <v>Drew Robins</v>
      </c>
      <c r="C22" s="117">
        <f t="shared" si="0"/>
        <v>101</v>
      </c>
      <c r="D22" s="140">
        <f t="shared" si="1"/>
        <v>101</v>
      </c>
      <c r="E22" s="105">
        <f>IFERROR(VLOOKUP(B22,TAG_RESTRICTED_LIGHT!$B$93:$D$134,3,FALSE),0)</f>
        <v>33</v>
      </c>
      <c r="F22" s="105">
        <f>IFERROR(VLOOKUP(B22,TAG_RESTRICTED_LIGHT!$F$93:$H$134,3,FALSE),0)</f>
        <v>33</v>
      </c>
      <c r="G22" s="105">
        <f>IFERROR(VLOOKUP(B22,TAG_RESTRICTED_LIGHT!$J$93:$L$134,3,FALSE),0)</f>
        <v>35</v>
      </c>
      <c r="H22" s="106">
        <f>IFERROR(VLOOKUP(B22,TAG_RESTRICTED_LIGHT!$N$93:$P$134,3,FALSE),0)</f>
        <v>0</v>
      </c>
      <c r="I22" s="141">
        <f>IFERROR(VLOOKUP(B22,TAG_RESTRICTED_LIGHT!$R$93:$T$134,3,FALSE),0)</f>
        <v>0</v>
      </c>
      <c r="J22" s="171">
        <f>IFERROR(VLOOKUP(B22,TAG_RESTRICTED_LIGHT!$V$93:$X$134,3,FALSE),0)</f>
        <v>0</v>
      </c>
      <c r="K22" s="85"/>
      <c r="L22" s="85"/>
      <c r="M22" s="85"/>
    </row>
    <row r="23" spans="1:13" ht="15" customHeight="1">
      <c r="A23" s="116" t="str">
        <f>Senior_Performance_Light!A12</f>
        <v>Yes</v>
      </c>
      <c r="B23" s="82" t="str">
        <f>Senior_Performance_Light!B12</f>
        <v>Will Waters</v>
      </c>
      <c r="C23" s="117">
        <f t="shared" si="0"/>
        <v>98</v>
      </c>
      <c r="D23" s="140">
        <f t="shared" si="1"/>
        <v>98</v>
      </c>
      <c r="E23" s="105">
        <f>IFERROR(VLOOKUP(B23,Senior_Performance_Light!$B$93:$D$134,3,FALSE),0)</f>
        <v>0</v>
      </c>
      <c r="F23" s="105">
        <f>IFERROR(VLOOKUP(B23,Senior_Performance_Light!$F$93:$H$134,3,FALSE),0)</f>
        <v>35</v>
      </c>
      <c r="G23" s="105">
        <f>IFERROR(VLOOKUP(B23,Senior_Performance_Light!$J$93:$L$134,3,FALSE),0)</f>
        <v>30</v>
      </c>
      <c r="H23" s="106">
        <f>IFERROR(VLOOKUP(B23,Senior_Performance_Light!$N$93:$P$134,3,FALSE),0)</f>
        <v>0</v>
      </c>
      <c r="I23" s="141">
        <f>IFERROR(VLOOKUP(B23,Senior_Performance_Light!$R$93:$T$134,3,FALSE),0)</f>
        <v>33</v>
      </c>
      <c r="J23" s="171">
        <f>IFERROR(VLOOKUP(B23,Senior_Performance_Light!$V$93:$X$134,3,FALSE),0)</f>
        <v>0</v>
      </c>
      <c r="K23" s="85"/>
      <c r="L23" s="85"/>
      <c r="M23" s="85"/>
    </row>
    <row r="24" spans="1:13" ht="15" customHeight="1">
      <c r="A24" s="116" t="str">
        <f>TAG_RESTRICTED_LIGHT!A11</f>
        <v>No</v>
      </c>
      <c r="B24" s="82" t="str">
        <f>TAG_RESTRICTED_LIGHT!B11</f>
        <v>Craig Wright</v>
      </c>
      <c r="C24" s="117">
        <f t="shared" si="0"/>
        <v>98</v>
      </c>
      <c r="D24" s="140">
        <f t="shared" si="1"/>
        <v>98</v>
      </c>
      <c r="E24" s="105">
        <f>IFERROR(VLOOKUP(B24,TAG_RESTRICTED_LIGHT!$B$93:$D$134,3,FALSE),0)</f>
        <v>0</v>
      </c>
      <c r="F24" s="105">
        <f>IFERROR(VLOOKUP(B24,TAG_RESTRICTED_LIGHT!$F$93:$H$134,3,FALSE),0)</f>
        <v>0</v>
      </c>
      <c r="G24" s="105">
        <f>IFERROR(VLOOKUP(B24,TAG_RESTRICTED_LIGHT!$J$93:$L$134,3,FALSE),0)</f>
        <v>33</v>
      </c>
      <c r="H24" s="106">
        <f>IFERROR(VLOOKUP(B24,TAG_RESTRICTED_LIGHT!$N$93:$P$134,3,FALSE),0)</f>
        <v>34</v>
      </c>
      <c r="I24" s="141">
        <f>IFERROR(VLOOKUP(B24,TAG_RESTRICTED_LIGHT!$R$93:$T$134,3,FALSE),0)</f>
        <v>31</v>
      </c>
      <c r="J24" s="171">
        <f>IFERROR(VLOOKUP(B24,TAG_RESTRICTED_LIGHT!$V$93:$X$134,3,FALSE),0)</f>
        <v>0</v>
      </c>
      <c r="K24" s="85"/>
      <c r="L24" s="85"/>
      <c r="M24" s="85"/>
    </row>
    <row r="25" spans="1:13" ht="15" customHeight="1">
      <c r="A25" s="116" t="str">
        <f>Senior_Performance_Light!A14</f>
        <v>No</v>
      </c>
      <c r="B25" s="82" t="str">
        <f>Senior_Performance_Light!B14</f>
        <v>Riley Bedford</v>
      </c>
      <c r="C25" s="117">
        <f t="shared" si="0"/>
        <v>93</v>
      </c>
      <c r="D25" s="140">
        <f t="shared" si="1"/>
        <v>93</v>
      </c>
      <c r="E25" s="105">
        <f>IFERROR(VLOOKUP(B25,Senior_Performance_Light!$B$93:$D$134,3,FALSE),0)</f>
        <v>0</v>
      </c>
      <c r="F25" s="105">
        <f>IFERROR(VLOOKUP(B25,Senior_Performance_Light!$F$93:$H$134,3,FALSE),0)</f>
        <v>33</v>
      </c>
      <c r="G25" s="105">
        <f>IFERROR(VLOOKUP(B25,Senior_Performance_Light!$J$93:$L$134,3,FALSE),0)</f>
        <v>26</v>
      </c>
      <c r="H25" s="106">
        <f>IFERROR(VLOOKUP(B25,Senior_Performance_Light!$N$93:$P$134,3,FALSE),0)</f>
        <v>34</v>
      </c>
      <c r="I25" s="141">
        <f>IFERROR(VLOOKUP(B25,Senior_Performance_Light!$R$93:$T$134,3,FALSE),0)</f>
        <v>0</v>
      </c>
      <c r="J25" s="171">
        <f>IFERROR(VLOOKUP(B25,Senior_Performance_Light!$V$93:$X$134,3,FALSE),0)</f>
        <v>0</v>
      </c>
      <c r="K25" s="85"/>
      <c r="L25" s="85"/>
      <c r="M25" s="85"/>
    </row>
    <row r="26" spans="1:13" ht="15" customHeight="1">
      <c r="A26" s="116" t="s">
        <v>41</v>
      </c>
      <c r="B26" s="82" t="s">
        <v>1096</v>
      </c>
      <c r="C26" s="117">
        <f t="shared" si="0"/>
        <v>88</v>
      </c>
      <c r="D26" s="140">
        <f t="shared" si="1"/>
        <v>88</v>
      </c>
      <c r="E26" s="105">
        <v>0</v>
      </c>
      <c r="F26" s="105">
        <v>37</v>
      </c>
      <c r="G26" s="105">
        <v>14</v>
      </c>
      <c r="H26" s="106">
        <v>0</v>
      </c>
      <c r="I26" s="141">
        <v>37</v>
      </c>
      <c r="J26" s="171">
        <v>0</v>
      </c>
      <c r="K26" s="85"/>
      <c r="L26" s="85"/>
      <c r="M26" s="85"/>
    </row>
    <row r="27" spans="1:13" ht="15" customHeight="1">
      <c r="A27" s="116" t="str">
        <f>Senior_Performance_Light!A15</f>
        <v>No</v>
      </c>
      <c r="B27" s="82" t="str">
        <f>Senior_Performance_Light!B15</f>
        <v>Evan Hotz</v>
      </c>
      <c r="C27" s="117">
        <f t="shared" si="0"/>
        <v>82</v>
      </c>
      <c r="D27" s="140">
        <f t="shared" si="1"/>
        <v>82</v>
      </c>
      <c r="E27" s="105">
        <f>IFERROR(VLOOKUP(B27,Senior_Performance_Light!$B$93:$D$134,3,FALSE),0)</f>
        <v>0</v>
      </c>
      <c r="F27" s="105">
        <f>IFERROR(VLOOKUP(B27,Senior_Performance_Light!$F$93:$H$134,3,FALSE),0)</f>
        <v>36</v>
      </c>
      <c r="G27" s="105">
        <f>IFERROR(VLOOKUP(B27,Senior_Performance_Light!$J$93:$L$134,3,FALSE),0)</f>
        <v>0</v>
      </c>
      <c r="H27" s="106">
        <f>IFERROR(VLOOKUP(B27,Senior_Performance_Light!$N$93:$P$134,3,FALSE),0)</f>
        <v>32</v>
      </c>
      <c r="I27" s="141">
        <f>IFERROR(VLOOKUP(B27,Senior_Performance_Light!$R$93:$T$134,3,FALSE),0)</f>
        <v>14</v>
      </c>
      <c r="J27" s="171">
        <f>IFERROR(VLOOKUP(B27,Senior_Performance_Light!$V$93:$X$134,3,FALSE),0)</f>
        <v>0</v>
      </c>
      <c r="K27" s="85"/>
      <c r="L27" s="85"/>
      <c r="M27" s="85"/>
    </row>
    <row r="28" spans="1:13" ht="15" customHeight="1">
      <c r="A28" s="116" t="str">
        <f>TAG_RESTRICTED_HEAVY!A8</f>
        <v>Yes</v>
      </c>
      <c r="B28" s="82" t="str">
        <f>TAG_RESTRICTED_HEAVY!B8</f>
        <v>Nicholas Becker</v>
      </c>
      <c r="C28" s="117">
        <f t="shared" si="0"/>
        <v>80</v>
      </c>
      <c r="D28" s="140">
        <f t="shared" si="1"/>
        <v>80</v>
      </c>
      <c r="E28" s="105">
        <f>IFERROR(VLOOKUP(B28,TAG_RESTRICTED_HEAVY!$B$93:$D$134,3,FALSE),0)</f>
        <v>40</v>
      </c>
      <c r="F28" s="105">
        <f>IFERROR(VLOOKUP(B28,TAG_RESTRICTED_HEAVY!$F$93:$H$134,3,FALSE),0)</f>
        <v>40</v>
      </c>
      <c r="G28" s="105">
        <f>IFERROR(VLOOKUP(B28,TAG_RESTRICTED_HEAVY!$J$93:$L$134,3,FALSE),0)</f>
        <v>0</v>
      </c>
      <c r="H28" s="106">
        <f>IFERROR(VLOOKUP(B28,TAG_RESTRICTED_HEAVY!$N$93:$P$134,3,FALSE),0)</f>
        <v>0</v>
      </c>
      <c r="I28" s="141">
        <f>IFERROR(VLOOKUP(B28,TAG_RESTRICTED_HEAVY!$R$93:$T$134,3,FALSE),0)</f>
        <v>0</v>
      </c>
      <c r="J28" s="171">
        <f>IFERROR(VLOOKUP(B28,TAG_RESTRICTED_HEAVY!$V$93:$X$134,3,FALSE),0)</f>
        <v>0</v>
      </c>
      <c r="K28" s="85"/>
      <c r="L28" s="85"/>
      <c r="M28" s="85"/>
    </row>
    <row r="29" spans="1:13" ht="15" customHeight="1">
      <c r="A29" s="116" t="str">
        <f>TAG_RESTRICTED_LIGHT!A9</f>
        <v>No</v>
      </c>
      <c r="B29" s="82" t="str">
        <f>TAG_RESTRICTED_LIGHT!B9</f>
        <v>Michael Walker</v>
      </c>
      <c r="C29" s="117">
        <f t="shared" si="0"/>
        <v>79</v>
      </c>
      <c r="D29" s="140">
        <f t="shared" si="1"/>
        <v>79</v>
      </c>
      <c r="E29" s="105">
        <f>IFERROR(VLOOKUP(B29,TAG_RESTRICTED_LIGHT!$B$93:$D$134,3,FALSE),0)</f>
        <v>40</v>
      </c>
      <c r="F29" s="105">
        <f>IFERROR(VLOOKUP(B29,TAG_RESTRICTED_LIGHT!$F$93:$H$134,3,FALSE),0)</f>
        <v>39</v>
      </c>
      <c r="G29" s="105">
        <f>IFERROR(VLOOKUP(B29,TAG_RESTRICTED_LIGHT!$J$93:$L$134,3,FALSE),0)</f>
        <v>0</v>
      </c>
      <c r="H29" s="106">
        <f>IFERROR(VLOOKUP(B29,TAG_RESTRICTED_LIGHT!$N$93:$P$134,3,FALSE),0)</f>
        <v>0</v>
      </c>
      <c r="I29" s="141">
        <f>IFERROR(VLOOKUP(B29,TAG_RESTRICTED_LIGHT!$R$93:$T$134,3,FALSE),0)</f>
        <v>0</v>
      </c>
      <c r="J29" s="171">
        <f>IFERROR(VLOOKUP(B29,TAG_RESTRICTED_LIGHT!$V$93:$X$134,3,FALSE),0)</f>
        <v>0</v>
      </c>
      <c r="K29" s="85"/>
      <c r="L29" s="85"/>
      <c r="M29" s="85"/>
    </row>
    <row r="30" spans="1:13" ht="15" customHeight="1">
      <c r="A30" s="116" t="str">
        <f>TAG_RESTRICTED_HEAVY!A9</f>
        <v>No</v>
      </c>
      <c r="B30" s="82" t="str">
        <f>TAG_RESTRICTED_HEAVY!B9</f>
        <v>Jeremy Atkins</v>
      </c>
      <c r="C30" s="117">
        <f t="shared" si="0"/>
        <v>78</v>
      </c>
      <c r="D30" s="140">
        <f t="shared" si="1"/>
        <v>78</v>
      </c>
      <c r="E30" s="105">
        <f>IFERROR(VLOOKUP(B30,TAG_RESTRICTED_HEAVY!$B$93:$D$134,3,FALSE),0)</f>
        <v>0</v>
      </c>
      <c r="F30" s="105">
        <f>IFERROR(VLOOKUP(B30,TAG_RESTRICTED_HEAVY!$F$93:$H$134,3,FALSE),0)</f>
        <v>0</v>
      </c>
      <c r="G30" s="105">
        <f>IFERROR(VLOOKUP(B30,TAG_RESTRICTED_HEAVY!$J$93:$L$134,3,FALSE),0)</f>
        <v>39</v>
      </c>
      <c r="H30" s="106">
        <f>IFERROR(VLOOKUP(B30,TAG_RESTRICTED_HEAVY!$N$93:$P$134,3,FALSE),0)</f>
        <v>39</v>
      </c>
      <c r="I30" s="141">
        <f>IFERROR(VLOOKUP(B30,TAG_RESTRICTED_HEAVY!$R$93:$T$134,3,FALSE),0)</f>
        <v>0</v>
      </c>
      <c r="J30" s="171">
        <f>IFERROR(VLOOKUP(B30,TAG_RESTRICTED_HEAVY!$V$93:$X$134,3,FALSE),0)</f>
        <v>0</v>
      </c>
      <c r="K30" s="85"/>
      <c r="L30" s="85"/>
      <c r="M30" s="85"/>
    </row>
    <row r="31" spans="1:13" ht="15" customHeight="1">
      <c r="A31" s="116" t="str">
        <f>Senior_Performance_Light!A10</f>
        <v>No</v>
      </c>
      <c r="B31" s="82" t="str">
        <f>Senior_Performance_Light!B10</f>
        <v>Emily Cahill</v>
      </c>
      <c r="C31" s="117">
        <f t="shared" si="0"/>
        <v>78</v>
      </c>
      <c r="D31" s="140">
        <f t="shared" si="1"/>
        <v>78</v>
      </c>
      <c r="E31" s="105">
        <f>IFERROR(VLOOKUP(B31,Senior_Performance_Light!$B$93:$D$134,3,FALSE),0)</f>
        <v>38</v>
      </c>
      <c r="F31" s="105">
        <f>IFERROR(VLOOKUP(B31,Senior_Performance_Light!$F$93:$H$134,3,FALSE),0)</f>
        <v>40</v>
      </c>
      <c r="G31" s="105">
        <f>IFERROR(VLOOKUP(B31,Senior_Performance_Light!$J$93:$L$134,3,FALSE),0)</f>
        <v>0</v>
      </c>
      <c r="H31" s="106">
        <f>IFERROR(VLOOKUP(B31,Senior_Performance_Light!$N$93:$P$134,3,FALSE),0)</f>
        <v>0</v>
      </c>
      <c r="I31" s="141">
        <f>IFERROR(VLOOKUP(B31,Senior_Performance_Light!$R$93:$T$134,3,FALSE),0)</f>
        <v>0</v>
      </c>
      <c r="J31" s="171">
        <f>IFERROR(VLOOKUP(B31,Senior_Performance_Light!$V$93:$X$134,3,FALSE),0)</f>
        <v>0</v>
      </c>
      <c r="K31" s="85"/>
      <c r="L31" s="85"/>
      <c r="M31" s="85"/>
    </row>
    <row r="32" spans="1:13" ht="15" customHeight="1">
      <c r="A32" s="116" t="str">
        <f>TAG_RESTRICTED_LIGHT!A12</f>
        <v>No</v>
      </c>
      <c r="B32" s="82" t="str">
        <f>TAG_RESTRICTED_LIGHT!B12</f>
        <v>Joshua Jackson</v>
      </c>
      <c r="C32" s="117">
        <f t="shared" si="0"/>
        <v>77</v>
      </c>
      <c r="D32" s="140">
        <f t="shared" si="1"/>
        <v>77</v>
      </c>
      <c r="E32" s="105">
        <f>IFERROR(VLOOKUP(B32,TAG_RESTRICTED_LIGHT!$B$93:$D$134,3,FALSE),0)</f>
        <v>39</v>
      </c>
      <c r="F32" s="105">
        <f>IFERROR(VLOOKUP(B32,TAG_RESTRICTED_LIGHT!$F$93:$H$134,3,FALSE),0)</f>
        <v>0</v>
      </c>
      <c r="G32" s="105">
        <f>IFERROR(VLOOKUP(B32,TAG_RESTRICTED_LIGHT!$J$93:$L$134,3,FALSE),0)</f>
        <v>38</v>
      </c>
      <c r="H32" s="106">
        <f>IFERROR(VLOOKUP(B32,TAG_RESTRICTED_LIGHT!$N$93:$P$134,3,FALSE),0)</f>
        <v>0</v>
      </c>
      <c r="I32" s="141">
        <f>IFERROR(VLOOKUP(B32,TAG_RESTRICTED_LIGHT!$R$93:$T$134,3,FALSE),0)</f>
        <v>0</v>
      </c>
      <c r="J32" s="171">
        <f>IFERROR(VLOOKUP(B32,TAG_RESTRICTED_LIGHT!$V$93:$X$134,3,FALSE),0)</f>
        <v>0</v>
      </c>
      <c r="K32" s="85"/>
      <c r="L32" s="85"/>
      <c r="M32" s="85"/>
    </row>
    <row r="33" spans="1:13" ht="15" customHeight="1">
      <c r="A33" s="116" t="str">
        <f>TAG_LIGHT!A9</f>
        <v>No</v>
      </c>
      <c r="B33" s="82" t="str">
        <f>TAG_LIGHT!B9</f>
        <v>Ethan Guest</v>
      </c>
      <c r="C33" s="117">
        <f t="shared" si="0"/>
        <v>74</v>
      </c>
      <c r="D33" s="140">
        <f t="shared" si="1"/>
        <v>74</v>
      </c>
      <c r="E33" s="105">
        <f>IFERROR(VLOOKUP(B33,TAG_LIGHT!$B$93:$D$134,3,FALSE),0)</f>
        <v>38</v>
      </c>
      <c r="F33" s="105">
        <f>IFERROR(VLOOKUP(B33,TAG_LIGHT!$F$93:$H$134,3,FALSE),0)</f>
        <v>0</v>
      </c>
      <c r="G33" s="105">
        <f>IFERROR(VLOOKUP(B33,TAG_LIGHT!$J$93:$L$134,3,FALSE),0)</f>
        <v>36</v>
      </c>
      <c r="H33" s="106">
        <f>IFERROR(VLOOKUP(B33,TAG_LIGHT!$N$93:$P$134,3,FALSE),0)</f>
        <v>0</v>
      </c>
      <c r="I33" s="141">
        <f>IFERROR(VLOOKUP(B33,TAG_LIGHT!$R$93:$T$134,3,FALSE),0)</f>
        <v>0</v>
      </c>
      <c r="J33" s="171">
        <f>IFERROR(VLOOKUP(B33,TAG_LIGHT!$V$93:$X$134,3,FALSE),0)</f>
        <v>0</v>
      </c>
      <c r="K33" s="85"/>
      <c r="L33" s="85"/>
      <c r="M33" s="85"/>
    </row>
    <row r="34" spans="1:13" ht="15" hidden="1" customHeight="1">
      <c r="A34" s="116" t="str">
        <f>TAG_RESTRICTED_LIGHT!A10</f>
        <v>Yes</v>
      </c>
      <c r="B34" s="82" t="str">
        <f>TAG_RESTRICTED_LIGHT!B10</f>
        <v>Kurtis Jackson</v>
      </c>
      <c r="C34" s="117">
        <f t="shared" si="0"/>
        <v>78</v>
      </c>
      <c r="D34" s="140">
        <f t="shared" si="1"/>
        <v>78</v>
      </c>
      <c r="E34" s="105">
        <f>IFERROR(VLOOKUP(B34,TAG_RESTRICTED_LIGHT!$B$93:$D$134,3,FALSE),0)</f>
        <v>0</v>
      </c>
      <c r="F34" s="105">
        <f>IFERROR(VLOOKUP(B34,TAG_RESTRICTED_LIGHT!$F$93:$H$134,3,FALSE),0)</f>
        <v>0</v>
      </c>
      <c r="G34" s="105">
        <f>IFERROR(VLOOKUP(B34,TAG_RESTRICTED_LIGHT!$J$93:$L$134,3,FALSE),0)</f>
        <v>0</v>
      </c>
      <c r="H34" s="106">
        <f>IFERROR(VLOOKUP(B34,TAG_RESTRICTED_LIGHT!$N$93:$P$134,3,FALSE),0)</f>
        <v>38</v>
      </c>
      <c r="I34" s="141">
        <f>IFERROR(VLOOKUP(B34,TAG_RESTRICTED_LIGHT!$R$93:$T$134,3,FALSE),0)</f>
        <v>40</v>
      </c>
      <c r="J34" s="171">
        <f>IFERROR(VLOOKUP(B34,TAG_RESTRICTED_LIGHT!$V$93:$X$134,3,FALSE),0)</f>
        <v>0</v>
      </c>
      <c r="K34" s="85"/>
      <c r="L34" s="85"/>
      <c r="M34" s="85"/>
    </row>
    <row r="35" spans="1:13" ht="15" hidden="1" customHeight="1">
      <c r="A35" s="116" t="str">
        <f>TAG_LIGHT!A6</f>
        <v>Yes</v>
      </c>
      <c r="B35" s="82" t="str">
        <f>TAG_LIGHT!B6</f>
        <v>Kurtis Jackson</v>
      </c>
      <c r="C35" s="117">
        <f t="shared" si="0"/>
        <v>114</v>
      </c>
      <c r="D35" s="140">
        <f t="shared" si="1"/>
        <v>114</v>
      </c>
      <c r="E35" s="105">
        <f>IFERROR(VLOOKUP(B35,TAG_LIGHT!$B$93:$D$134,3,FALSE),0)</f>
        <v>34</v>
      </c>
      <c r="F35" s="105">
        <f>IFERROR(VLOOKUP(B35,TAG_LIGHT!$F$93:$H$134,3,FALSE),0)</f>
        <v>40</v>
      </c>
      <c r="G35" s="105">
        <f>IFERROR(VLOOKUP(B35,TAG_LIGHT!$J$93:$L$134,3,FALSE),0)</f>
        <v>40</v>
      </c>
      <c r="H35" s="106">
        <f>IFERROR(VLOOKUP(B35,TAG_LIGHT!$N$93:$P$134,3,FALSE),0)</f>
        <v>0</v>
      </c>
      <c r="I35" s="141">
        <f>IFERROR(VLOOKUP(B35,TAG_LIGHT!$R$93:$T$134,3,FALSE),0)</f>
        <v>0</v>
      </c>
      <c r="J35" s="171">
        <f>IFERROR(VLOOKUP(B35,TAG_LIGHT!$V$93:$X$134,3,FALSE),0)</f>
        <v>0</v>
      </c>
      <c r="K35" s="85"/>
      <c r="L35" s="85"/>
      <c r="M35" s="85"/>
    </row>
    <row r="36" spans="1:13" ht="15" customHeight="1">
      <c r="A36" s="116" t="str">
        <f>TAG_RESTRICTED_HEAVY!A13</f>
        <v>Yes</v>
      </c>
      <c r="B36" s="82" t="str">
        <f>TAG_RESTRICTED_HEAVY!B13</f>
        <v>Ryley Morgan</v>
      </c>
      <c r="C36" s="117">
        <f t="shared" si="0"/>
        <v>73</v>
      </c>
      <c r="D36" s="140">
        <f t="shared" si="1"/>
        <v>73</v>
      </c>
      <c r="E36" s="105">
        <f>IFERROR(VLOOKUP(B36,TAG_RESTRICTED_HEAVY!$B$93:$D$134,3,FALSE),0)</f>
        <v>0</v>
      </c>
      <c r="F36" s="105">
        <f>IFERROR(VLOOKUP(B36,TAG_RESTRICTED_HEAVY!$F$93:$H$134,3,FALSE),0)</f>
        <v>0</v>
      </c>
      <c r="G36" s="105">
        <f>IFERROR(VLOOKUP(B36,TAG_RESTRICTED_HEAVY!$J$93:$L$134,3,FALSE),0)</f>
        <v>0</v>
      </c>
      <c r="H36" s="106">
        <f>IFERROR(VLOOKUP(B36,TAG_RESTRICTED_HEAVY!$N$93:$P$134,3,FALSE),0)</f>
        <v>37</v>
      </c>
      <c r="I36" s="141">
        <f>IFERROR(VLOOKUP(B36,TAG_RESTRICTED_HEAVY!$R$93:$T$134,3,FALSE),0)</f>
        <v>36</v>
      </c>
      <c r="J36" s="171">
        <f>IFERROR(VLOOKUP(B36,TAG_RESTRICTED_HEAVY!$V$93:$X$134,3,FALSE),0)</f>
        <v>0</v>
      </c>
      <c r="K36" s="85"/>
      <c r="L36" s="85"/>
      <c r="M36" s="85"/>
    </row>
    <row r="37" spans="1:13" ht="15" customHeight="1">
      <c r="A37" s="116" t="s">
        <v>41</v>
      </c>
      <c r="B37" s="82" t="s">
        <v>1225</v>
      </c>
      <c r="C37" s="117">
        <f t="shared" si="0"/>
        <v>73</v>
      </c>
      <c r="D37" s="140">
        <f t="shared" si="1"/>
        <v>73</v>
      </c>
      <c r="E37" s="105">
        <v>0</v>
      </c>
      <c r="F37" s="105">
        <v>0</v>
      </c>
      <c r="G37" s="105">
        <v>37</v>
      </c>
      <c r="H37" s="106">
        <v>36</v>
      </c>
      <c r="I37" s="141">
        <v>0</v>
      </c>
      <c r="J37" s="171">
        <v>0</v>
      </c>
      <c r="K37" s="85"/>
      <c r="L37" s="85"/>
      <c r="M37" s="85"/>
    </row>
    <row r="38" spans="1:13" ht="15" customHeight="1">
      <c r="A38" s="116" t="str">
        <f>TAG_LIGHT!A11</f>
        <v>No</v>
      </c>
      <c r="B38" s="82" t="str">
        <f>TAG_LIGHT!B11</f>
        <v>Bailey Cahill</v>
      </c>
      <c r="C38" s="117">
        <f t="shared" si="0"/>
        <v>73</v>
      </c>
      <c r="D38" s="140">
        <f t="shared" si="1"/>
        <v>73</v>
      </c>
      <c r="E38" s="105">
        <f>IFERROR(VLOOKUP(B38,TAG_LIGHT!$B$93:$D$134,3,FALSE),0)</f>
        <v>35</v>
      </c>
      <c r="F38" s="105">
        <f>IFERROR(VLOOKUP(B38,TAG_LIGHT!$F$93:$H$134,3,FALSE),0)</f>
        <v>38</v>
      </c>
      <c r="G38" s="105">
        <f>IFERROR(VLOOKUP(B38,TAG_LIGHT!$J$93:$L$134,3,FALSE),0)</f>
        <v>0</v>
      </c>
      <c r="H38" s="106">
        <f>IFERROR(VLOOKUP(B38,TAG_LIGHT!$N$93:$P$134,3,FALSE),0)</f>
        <v>0</v>
      </c>
      <c r="I38" s="141">
        <f>IFERROR(VLOOKUP(B38,TAG_LIGHT!$R$93:$T$134,3,FALSE),0)</f>
        <v>0</v>
      </c>
      <c r="J38" s="171">
        <f>IFERROR(VLOOKUP(B38,TAG_LIGHT!$V$93:$X$134,3,FALSE),0)</f>
        <v>0</v>
      </c>
      <c r="K38" s="85"/>
      <c r="L38" s="85"/>
      <c r="M38" s="85"/>
    </row>
    <row r="39" spans="1:13" ht="15" customHeight="1">
      <c r="A39" s="116" t="str">
        <f>Senior_Performance_Light!A13</f>
        <v>No</v>
      </c>
      <c r="B39" s="82" t="str">
        <f>Senior_Performance_Light!B13</f>
        <v>Tom Bennetts</v>
      </c>
      <c r="C39" s="117">
        <f t="shared" si="0"/>
        <v>72</v>
      </c>
      <c r="D39" s="140">
        <f t="shared" si="1"/>
        <v>72</v>
      </c>
      <c r="E39" s="105">
        <f>IFERROR(VLOOKUP(B39,Senior_Performance_Light!$B$93:$D$134,3,FALSE),0)</f>
        <v>0</v>
      </c>
      <c r="F39" s="105">
        <f>IFERROR(VLOOKUP(B39,Senior_Performance_Light!$F$93:$H$134,3,FALSE),0)</f>
        <v>0</v>
      </c>
      <c r="G39" s="105">
        <f>IFERROR(VLOOKUP(B39,Senior_Performance_Light!$J$93:$L$134,3,FALSE),0)</f>
        <v>34</v>
      </c>
      <c r="H39" s="106">
        <f>IFERROR(VLOOKUP(B39,Senior_Performance_Light!$N$93:$P$134,3,FALSE),0)</f>
        <v>0</v>
      </c>
      <c r="I39" s="141">
        <f>IFERROR(VLOOKUP(B39,Senior_Performance_Light!$R$93:$T$134,3,FALSE),0)</f>
        <v>38</v>
      </c>
      <c r="J39" s="171">
        <f>IFERROR(VLOOKUP(B39,Senior_Performance_Light!$V$93:$X$134,3,FALSE),0)</f>
        <v>0</v>
      </c>
      <c r="K39" s="85"/>
      <c r="L39" s="85"/>
      <c r="M39" s="85"/>
    </row>
    <row r="40" spans="1:13" ht="15" hidden="1" customHeight="1">
      <c r="A40" s="116" t="str">
        <f>TAG_RESTRICTED_HEAVY!A10</f>
        <v>No</v>
      </c>
      <c r="B40" s="82" t="str">
        <f>TAG_RESTRICTED_HEAVY!B10</f>
        <v>Joshua Shipley</v>
      </c>
      <c r="C40" s="117">
        <f t="shared" si="0"/>
        <v>78</v>
      </c>
      <c r="D40" s="140">
        <f t="shared" si="1"/>
        <v>78</v>
      </c>
      <c r="E40" s="105">
        <f>IFERROR(VLOOKUP(B40,TAG_RESTRICTED_HEAVY!$B$93:$D$134,3,FALSE),0)</f>
        <v>0</v>
      </c>
      <c r="F40" s="105">
        <f>IFERROR(VLOOKUP(B40,TAG_RESTRICTED_HEAVY!$F$93:$H$134,3,FALSE),0)</f>
        <v>0</v>
      </c>
      <c r="G40" s="105">
        <f>IFERROR(VLOOKUP(B40,TAG_RESTRICTED_HEAVY!$J$93:$L$134,3,FALSE),0)</f>
        <v>0</v>
      </c>
      <c r="H40" s="106">
        <f>IFERROR(VLOOKUP(B40,TAG_RESTRICTED_HEAVY!$N$93:$P$134,3,FALSE),0)</f>
        <v>40</v>
      </c>
      <c r="I40" s="141">
        <f>IFERROR(VLOOKUP(B40,TAG_RESTRICTED_HEAVY!$R$93:$T$134,3,FALSE),0)</f>
        <v>38</v>
      </c>
      <c r="J40" s="171">
        <f>IFERROR(VLOOKUP(B40,TAG_RESTRICTED_HEAVY!$V$93:$X$134,3,FALSE),0)</f>
        <v>0</v>
      </c>
      <c r="K40" s="85"/>
      <c r="L40" s="85"/>
      <c r="M40" s="85"/>
    </row>
    <row r="41" spans="1:13" ht="15" hidden="1" customHeight="1">
      <c r="A41" s="116" t="str">
        <f>TAG_RESTRICTED_LIGHT!A19</f>
        <v>No</v>
      </c>
      <c r="B41" s="82" t="str">
        <f>TAG_RESTRICTED_LIGHT!B19</f>
        <v>Joshua Shipley</v>
      </c>
      <c r="C41" s="117">
        <f t="shared" si="0"/>
        <v>36</v>
      </c>
      <c r="D41" s="140">
        <f t="shared" si="1"/>
        <v>36</v>
      </c>
      <c r="E41" s="105">
        <f>IFERROR(VLOOKUP(B41,TAG_RESTRICTED_LIGHT!$B$93:$D$134,3,FALSE),0)</f>
        <v>0</v>
      </c>
      <c r="F41" s="105">
        <f>IFERROR(VLOOKUP(B41,TAG_RESTRICTED_LIGHT!$F$93:$H$134,3,FALSE),0)</f>
        <v>36</v>
      </c>
      <c r="G41" s="105">
        <f>IFERROR(VLOOKUP(B41,TAG_RESTRICTED_LIGHT!$J$93:$L$134,3,FALSE),0)</f>
        <v>0</v>
      </c>
      <c r="H41" s="106">
        <f>IFERROR(VLOOKUP(B41,TAG_RESTRICTED_LIGHT!$N$93:$P$134,3,FALSE),0)</f>
        <v>0</v>
      </c>
      <c r="I41" s="141">
        <f>IFERROR(VLOOKUP(B41,TAG_RESTRICTED_LIGHT!$R$93:$T$134,3,FALSE),0)</f>
        <v>0</v>
      </c>
      <c r="J41" s="171">
        <f>IFERROR(VLOOKUP(B41,TAG_RESTRICTED_LIGHT!$V$93:$X$134,3,FALSE),0)</f>
        <v>0</v>
      </c>
      <c r="K41" s="85"/>
      <c r="L41" s="85"/>
      <c r="M41" s="85"/>
    </row>
    <row r="42" spans="1:13" ht="14.25" customHeight="1">
      <c r="A42" s="116" t="str">
        <f>Senior_Performance_Light!A11</f>
        <v>No</v>
      </c>
      <c r="B42" s="82" t="str">
        <f>Senior_Performance_Light!B11</f>
        <v>Oliver Saade</v>
      </c>
      <c r="C42" s="117">
        <f t="shared" si="0"/>
        <v>69</v>
      </c>
      <c r="D42" s="140">
        <f t="shared" si="1"/>
        <v>69</v>
      </c>
      <c r="E42" s="105">
        <f>IFERROR(VLOOKUP(B42,Senior_Performance_Light!$B$93:$D$134,3,FALSE),0)</f>
        <v>40</v>
      </c>
      <c r="F42" s="105">
        <f>IFERROR(VLOOKUP(B42,Senior_Performance_Light!$F$93:$H$134,3,FALSE),0)</f>
        <v>0</v>
      </c>
      <c r="G42" s="105">
        <f>IFERROR(VLOOKUP(B42,Senior_Performance_Light!$J$93:$L$134,3,FALSE),0)</f>
        <v>29</v>
      </c>
      <c r="H42" s="106">
        <f>IFERROR(VLOOKUP(B42,Senior_Performance_Light!$N$93:$P$134,3,FALSE),0)</f>
        <v>0</v>
      </c>
      <c r="I42" s="141">
        <f>IFERROR(VLOOKUP(B42,Senior_Performance_Light!$R$93:$T$134,3,FALSE),0)</f>
        <v>0</v>
      </c>
      <c r="J42" s="171">
        <f>IFERROR(VLOOKUP(B42,Senior_Performance_Light!$V$93:$X$134,3,FALSE),0)</f>
        <v>0</v>
      </c>
      <c r="K42" s="85"/>
      <c r="L42" s="85"/>
      <c r="M42" s="85"/>
    </row>
    <row r="43" spans="1:13" ht="15" customHeight="1">
      <c r="A43" s="116" t="s">
        <v>41</v>
      </c>
      <c r="B43" s="82" t="s">
        <v>912</v>
      </c>
      <c r="C43" s="117">
        <f t="shared" si="0"/>
        <v>68</v>
      </c>
      <c r="D43" s="140">
        <f t="shared" si="1"/>
        <v>68</v>
      </c>
      <c r="E43" s="105">
        <v>33</v>
      </c>
      <c r="F43" s="105">
        <v>0</v>
      </c>
      <c r="G43" s="105">
        <v>35</v>
      </c>
      <c r="H43" s="106">
        <v>0</v>
      </c>
      <c r="I43" s="141">
        <v>0</v>
      </c>
      <c r="J43" s="171">
        <v>0</v>
      </c>
      <c r="K43" s="85"/>
      <c r="L43" s="85"/>
      <c r="M43" s="85"/>
    </row>
    <row r="44" spans="1:13" ht="15" customHeight="1">
      <c r="A44" s="116" t="str">
        <f>TAG_LIGHT!A14</f>
        <v>Yes</v>
      </c>
      <c r="B44" s="82" t="str">
        <f>TAG_LIGHT!B14</f>
        <v>Deniel Vermeulen</v>
      </c>
      <c r="C44" s="117">
        <f t="shared" si="0"/>
        <v>68</v>
      </c>
      <c r="D44" s="140">
        <f t="shared" si="1"/>
        <v>68</v>
      </c>
      <c r="E44" s="105">
        <f>IFERROR(VLOOKUP(B44,TAG_LIGHT!$B$93:$D$134,3,FALSE),0)</f>
        <v>32</v>
      </c>
      <c r="F44" s="105">
        <f>IFERROR(VLOOKUP(B44,TAG_LIGHT!$F$93:$H$134,3,FALSE),0)</f>
        <v>36</v>
      </c>
      <c r="G44" s="105">
        <f>IFERROR(VLOOKUP(B44,TAG_LIGHT!$J$93:$L$134,3,FALSE),0)</f>
        <v>0</v>
      </c>
      <c r="H44" s="106">
        <f>IFERROR(VLOOKUP(B44,TAG_LIGHT!$N$93:$P$134,3,FALSE),0)</f>
        <v>0</v>
      </c>
      <c r="I44" s="141">
        <f>IFERROR(VLOOKUP(B44,TAG_LIGHT!$R$93:$T$134,3,FALSE),0)</f>
        <v>0</v>
      </c>
      <c r="J44" s="171">
        <f>IFERROR(VLOOKUP(B44,TAG_LIGHT!$V$93:$X$134,3,FALSE),0)</f>
        <v>0</v>
      </c>
      <c r="K44" s="85"/>
      <c r="L44" s="85"/>
      <c r="M44" s="85"/>
    </row>
    <row r="45" spans="1:13" ht="15" customHeight="1">
      <c r="A45" s="116" t="str">
        <f>TAG_RESTRICTED_HEAVY!A12</f>
        <v>Yes</v>
      </c>
      <c r="B45" s="82" t="str">
        <f>TAG_RESTRICTED_HEAVY!B12</f>
        <v>Mitch Lozina</v>
      </c>
      <c r="C45" s="117">
        <f t="shared" si="0"/>
        <v>67</v>
      </c>
      <c r="D45" s="140">
        <f t="shared" si="1"/>
        <v>67</v>
      </c>
      <c r="E45" s="105">
        <f>IFERROR(VLOOKUP(B45,TAG_RESTRICTED_HEAVY!$B$93:$D$134,3,FALSE),0)</f>
        <v>39</v>
      </c>
      <c r="F45" s="105">
        <f>IFERROR(VLOOKUP(B45,TAG_RESTRICTED_HEAVY!$F$93:$H$134,3,FALSE),0)</f>
        <v>0</v>
      </c>
      <c r="G45" s="105">
        <f>IFERROR(VLOOKUP(B45,TAG_RESTRICTED_HEAVY!$J$93:$L$134,3,FALSE),0)</f>
        <v>14</v>
      </c>
      <c r="H45" s="106">
        <f>IFERROR(VLOOKUP(B45,TAG_RESTRICTED_HEAVY!$N$93:$P$134,3,FALSE),0)</f>
        <v>0</v>
      </c>
      <c r="I45" s="141">
        <f>IFERROR(VLOOKUP(B45,TAG_RESTRICTED_HEAVY!$R$93:$T$134,3,FALSE),0)</f>
        <v>14</v>
      </c>
      <c r="J45" s="171">
        <f>IFERROR(VLOOKUP(B45,TAG_RESTRICTED_HEAVY!$V$93:$X$134,3,FALSE),0)</f>
        <v>0</v>
      </c>
      <c r="K45" s="85"/>
      <c r="L45" s="85"/>
      <c r="M45" s="85"/>
    </row>
    <row r="46" spans="1:13" ht="15" customHeight="1">
      <c r="A46" s="116" t="str">
        <f>TAG_RESTRICTED_HEAVY!A15</f>
        <v>No</v>
      </c>
      <c r="B46" s="82" t="str">
        <f>TAG_RESTRICTED_HEAVY!B15</f>
        <v>Karlo Bergman</v>
      </c>
      <c r="C46" s="117">
        <f t="shared" si="0"/>
        <v>67</v>
      </c>
      <c r="D46" s="140">
        <f t="shared" si="1"/>
        <v>67</v>
      </c>
      <c r="E46" s="105">
        <f>IFERROR(VLOOKUP(B46,TAG_RESTRICTED_HEAVY!$B$93:$D$134,3,FALSE),0)</f>
        <v>0</v>
      </c>
      <c r="F46" s="105">
        <f>IFERROR(VLOOKUP(B46,TAG_RESTRICTED_HEAVY!$F$93:$H$134,3,FALSE),0)</f>
        <v>0</v>
      </c>
      <c r="G46" s="105">
        <f>IFERROR(VLOOKUP(B46,TAG_RESTRICTED_HEAVY!$J$93:$L$134,3,FALSE),0)</f>
        <v>0</v>
      </c>
      <c r="H46" s="106">
        <f>IFERROR(VLOOKUP(B46,TAG_RESTRICTED_HEAVY!$N$93:$P$134,3,FALSE),0)</f>
        <v>33</v>
      </c>
      <c r="I46" s="141">
        <f>IFERROR(VLOOKUP(B46,TAG_RESTRICTED_HEAVY!$R$93:$T$134,3,FALSE),0)</f>
        <v>34</v>
      </c>
      <c r="J46" s="171">
        <f>IFERROR(VLOOKUP(B46,TAG_RESTRICTED_HEAVY!$V$93:$X$134,3,FALSE),0)</f>
        <v>0</v>
      </c>
      <c r="K46" s="85"/>
      <c r="L46" s="85"/>
      <c r="M46" s="85"/>
    </row>
    <row r="47" spans="1:13" ht="15" customHeight="1">
      <c r="A47" s="116" t="str">
        <f>TAG_LIGHT!A15</f>
        <v>No</v>
      </c>
      <c r="B47" s="82" t="str">
        <f>TAG_LIGHT!B15</f>
        <v>John Algie</v>
      </c>
      <c r="C47" s="117">
        <f t="shared" si="0"/>
        <v>63</v>
      </c>
      <c r="D47" s="140">
        <f t="shared" si="1"/>
        <v>63</v>
      </c>
      <c r="E47" s="105">
        <f>IFERROR(VLOOKUP(B47,TAG_LIGHT!$B$93:$D$134,3,FALSE),0)</f>
        <v>28</v>
      </c>
      <c r="F47" s="105">
        <f>IFERROR(VLOOKUP(B47,TAG_LIGHT!$F$93:$H$134,3,FALSE),0)</f>
        <v>35</v>
      </c>
      <c r="G47" s="105">
        <f>IFERROR(VLOOKUP(B47,TAG_LIGHT!$J$93:$L$134,3,FALSE),0)</f>
        <v>0</v>
      </c>
      <c r="H47" s="106">
        <f>IFERROR(VLOOKUP(B47,TAG_LIGHT!$N$93:$P$134,3,FALSE),0)</f>
        <v>0</v>
      </c>
      <c r="I47" s="141">
        <f>IFERROR(VLOOKUP(B47,TAG_LIGHT!$R$93:$T$134,3,FALSE),0)</f>
        <v>0</v>
      </c>
      <c r="J47" s="171">
        <f>IFERROR(VLOOKUP(B47,TAG_LIGHT!$V$93:$X$134,3,FALSE),0)</f>
        <v>0</v>
      </c>
      <c r="K47" s="85"/>
      <c r="L47" s="85"/>
      <c r="M47" s="85"/>
    </row>
    <row r="48" spans="1:13" ht="15" customHeight="1">
      <c r="A48" s="116" t="s">
        <v>41</v>
      </c>
      <c r="B48" s="82" t="s">
        <v>1246</v>
      </c>
      <c r="C48" s="117">
        <f t="shared" si="0"/>
        <v>61</v>
      </c>
      <c r="D48" s="140">
        <f t="shared" si="1"/>
        <v>61</v>
      </c>
      <c r="E48" s="105">
        <v>0</v>
      </c>
      <c r="F48" s="105">
        <v>0</v>
      </c>
      <c r="G48" s="105">
        <v>0</v>
      </c>
      <c r="H48" s="106">
        <v>29</v>
      </c>
      <c r="I48" s="141">
        <v>32</v>
      </c>
      <c r="J48" s="171">
        <v>0</v>
      </c>
      <c r="K48" s="85"/>
      <c r="L48" s="85"/>
      <c r="M48" s="85"/>
    </row>
    <row r="49" spans="1:13" ht="15" hidden="1" customHeight="1">
      <c r="A49" s="116" t="str">
        <f>TAG_LIGHT!A18</f>
        <v>No</v>
      </c>
      <c r="B49" s="82" t="str">
        <f>TAG_LIGHT!B18</f>
        <v>James Swarbrick</v>
      </c>
      <c r="C49" s="117">
        <f t="shared" si="0"/>
        <v>33</v>
      </c>
      <c r="D49" s="140">
        <f t="shared" si="1"/>
        <v>33</v>
      </c>
      <c r="E49" s="105">
        <f>IFERROR(VLOOKUP(B49,TAG_LIGHT!$B$93:$D$134,3,FALSE),0)</f>
        <v>33</v>
      </c>
      <c r="F49" s="105">
        <f>IFERROR(VLOOKUP(B49,TAG_LIGHT!$F$93:$H$134,3,FALSE),0)</f>
        <v>0</v>
      </c>
      <c r="G49" s="105">
        <f>IFERROR(VLOOKUP(B49,TAG_LIGHT!$J$93:$L$134,3,FALSE),0)</f>
        <v>0</v>
      </c>
      <c r="H49" s="106">
        <f>IFERROR(VLOOKUP(B49,TAG_LIGHT!$N$93:$P$134,3,FALSE),0)</f>
        <v>0</v>
      </c>
      <c r="I49" s="141">
        <f>IFERROR(VLOOKUP(B49,TAG_LIGHT!$R$93:$T$134,3,FALSE),0)</f>
        <v>0</v>
      </c>
      <c r="J49" s="171">
        <f>IFERROR(VLOOKUP(B49,TAG_LIGHT!$V$93:$X$134,3,FALSE),0)</f>
        <v>0</v>
      </c>
      <c r="K49" s="85"/>
      <c r="L49" s="85"/>
      <c r="M49" s="85"/>
    </row>
    <row r="50" spans="1:13" ht="15" hidden="1" customHeight="1">
      <c r="A50" s="116" t="str">
        <f>TAG_HEAVY!A11</f>
        <v>No</v>
      </c>
      <c r="B50" s="82" t="str">
        <f>TAG_HEAVY!B11</f>
        <v>James Swarbrick</v>
      </c>
      <c r="C50" s="117">
        <f t="shared" si="0"/>
        <v>35</v>
      </c>
      <c r="D50" s="140">
        <f t="shared" si="1"/>
        <v>35</v>
      </c>
      <c r="E50" s="105">
        <f>IFERROR(VLOOKUP(B50,TAG_HEAVY!$B$93:$D$134,3,FALSE),0)</f>
        <v>0</v>
      </c>
      <c r="F50" s="105">
        <f>IFERROR(VLOOKUP(B50,TAG_HEAVY!$F$93:$H$134,3,FALSE),0)</f>
        <v>0</v>
      </c>
      <c r="G50" s="105">
        <f>IFERROR(VLOOKUP(B50,TAG_HEAVY!$J$93:$L$134,3,FALSE),0)</f>
        <v>35</v>
      </c>
      <c r="H50" s="106">
        <f>IFERROR(VLOOKUP(B50,TAG_HEAVY!$N$93:$P$134,3,FALSE),0)</f>
        <v>0</v>
      </c>
      <c r="I50" s="141">
        <f>IFERROR(VLOOKUP(B50,TAG_HEAVY!$R$93:$T$134,3,FALSE),0)</f>
        <v>0</v>
      </c>
      <c r="J50" s="171">
        <f>IFERROR(VLOOKUP(B50,TAG_HEAVY!$V$93:$X$134,3,FALSE),0)</f>
        <v>0</v>
      </c>
      <c r="K50" s="85"/>
      <c r="L50" s="85"/>
      <c r="M50" s="85"/>
    </row>
    <row r="51" spans="1:13" ht="15" customHeight="1">
      <c r="A51" s="116" t="str">
        <f>TAG_RESTRICTED_LIGHT!A16</f>
        <v>No</v>
      </c>
      <c r="B51" s="82" t="str">
        <f>TAG_RESTRICTED_LIGHT!B16</f>
        <v>John Roecken</v>
      </c>
      <c r="C51" s="117">
        <f t="shared" si="0"/>
        <v>58</v>
      </c>
      <c r="D51" s="140">
        <f t="shared" si="1"/>
        <v>58</v>
      </c>
      <c r="E51" s="105">
        <f>IFERROR(VLOOKUP(B51,TAG_RESTRICTED_LIGHT!$B$93:$D$134,3,FALSE),0)</f>
        <v>0</v>
      </c>
      <c r="F51" s="105">
        <f>IFERROR(VLOOKUP(B51,TAG_RESTRICTED_LIGHT!$F$93:$H$134,3,FALSE),0)</f>
        <v>0</v>
      </c>
      <c r="G51" s="105">
        <f>IFERROR(VLOOKUP(B51,TAG_RESTRICTED_LIGHT!$J$93:$L$134,3,FALSE),0)</f>
        <v>0</v>
      </c>
      <c r="H51" s="106">
        <f>IFERROR(VLOOKUP(B51,TAG_RESTRICTED_LIGHT!$N$93:$P$134,3,FALSE),0)</f>
        <v>30</v>
      </c>
      <c r="I51" s="141">
        <f>IFERROR(VLOOKUP(B51,TAG_RESTRICTED_LIGHT!$R$93:$T$134,3,FALSE),0)</f>
        <v>28</v>
      </c>
      <c r="J51" s="171">
        <f>IFERROR(VLOOKUP(B51,TAG_RESTRICTED_LIGHT!$V$93:$X$134,3,FALSE),0)</f>
        <v>0</v>
      </c>
      <c r="K51" s="85"/>
      <c r="L51" s="85"/>
      <c r="M51" s="85"/>
    </row>
    <row r="52" spans="1:13" ht="15" customHeight="1">
      <c r="A52" s="116" t="str">
        <f>Senior_Performance_Light!A17</f>
        <v>No</v>
      </c>
      <c r="B52" s="82" t="str">
        <f>Senior_Performance_Light!B17</f>
        <v>Bethany Emr</v>
      </c>
      <c r="C52" s="117">
        <f t="shared" si="0"/>
        <v>58</v>
      </c>
      <c r="D52" s="140">
        <f t="shared" si="1"/>
        <v>58</v>
      </c>
      <c r="E52" s="105">
        <f>IFERROR(VLOOKUP(B52,Senior_Performance_Light!$B$93:$D$134,3,FALSE),0)</f>
        <v>0</v>
      </c>
      <c r="F52" s="105">
        <f>IFERROR(VLOOKUP(B52,Senior_Performance_Light!$F$93:$H$134,3,FALSE),0)</f>
        <v>0</v>
      </c>
      <c r="G52" s="105">
        <f>IFERROR(VLOOKUP(B52,Senior_Performance_Light!$J$93:$L$134,3,FALSE),0)</f>
        <v>27</v>
      </c>
      <c r="H52" s="106">
        <f>IFERROR(VLOOKUP(B52,Senior_Performance_Light!$N$93:$P$134,3,FALSE),0)</f>
        <v>31</v>
      </c>
      <c r="I52" s="141">
        <f>IFERROR(VLOOKUP(B52,Senior_Performance_Light!$R$93:$T$134,3,FALSE),0)</f>
        <v>0</v>
      </c>
      <c r="J52" s="171">
        <f>IFERROR(VLOOKUP(B52,Senior_Performance_Light!$V$93:$X$134,3,FALSE),0)</f>
        <v>0</v>
      </c>
      <c r="K52" s="85"/>
      <c r="L52" s="85"/>
      <c r="M52" s="85"/>
    </row>
    <row r="53" spans="1:13" ht="15" customHeight="1">
      <c r="A53" s="116" t="str">
        <f>TAG_RESTRICTED_LIGHT!A15</f>
        <v>No</v>
      </c>
      <c r="B53" s="82" t="str">
        <f>TAG_RESTRICTED_LIGHT!B15</f>
        <v>Kayne MacDonald</v>
      </c>
      <c r="C53" s="117">
        <f t="shared" si="0"/>
        <v>54</v>
      </c>
      <c r="D53" s="140">
        <f t="shared" si="1"/>
        <v>54</v>
      </c>
      <c r="E53" s="105">
        <f>IFERROR(VLOOKUP(B53,TAG_RESTRICTED_LIGHT!$B$93:$D$134,3,FALSE),0)</f>
        <v>0</v>
      </c>
      <c r="F53" s="105">
        <f>IFERROR(VLOOKUP(B53,TAG_RESTRICTED_LIGHT!$F$93:$H$134,3,FALSE),0)</f>
        <v>40</v>
      </c>
      <c r="G53" s="105">
        <f>IFERROR(VLOOKUP(B53,TAG_RESTRICTED_LIGHT!$J$93:$L$134,3,FALSE),0)</f>
        <v>0</v>
      </c>
      <c r="H53" s="106">
        <f>IFERROR(VLOOKUP(B53,TAG_RESTRICTED_LIGHT!$N$93:$P$134,3,FALSE),0)</f>
        <v>0</v>
      </c>
      <c r="I53" s="141">
        <f>IFERROR(VLOOKUP(B53,TAG_RESTRICTED_LIGHT!$R$93:$T$134,3,FALSE),0)</f>
        <v>14</v>
      </c>
      <c r="J53" s="171">
        <f>IFERROR(VLOOKUP(B53,TAG_RESTRICTED_LIGHT!$V$93:$X$134,3,FALSE),0)</f>
        <v>0</v>
      </c>
      <c r="K53" s="85"/>
      <c r="L53" s="85"/>
      <c r="M53" s="85"/>
    </row>
    <row r="54" spans="1:13" ht="15" customHeight="1">
      <c r="A54" s="116" t="str">
        <f>TAG_LIGHT!A10</f>
        <v>No</v>
      </c>
      <c r="B54" s="82" t="str">
        <f>TAG_LIGHT!B10</f>
        <v>Connor Hey</v>
      </c>
      <c r="C54" s="117">
        <f t="shared" si="0"/>
        <v>54</v>
      </c>
      <c r="D54" s="140">
        <f t="shared" si="1"/>
        <v>54</v>
      </c>
      <c r="E54" s="105">
        <f>IFERROR(VLOOKUP(B54,TAG_LIGHT!$B$93:$D$134,3,FALSE),0)</f>
        <v>40</v>
      </c>
      <c r="F54" s="105">
        <f>IFERROR(VLOOKUP(B54,TAG_LIGHT!$F$93:$H$134,3,FALSE),0)</f>
        <v>0</v>
      </c>
      <c r="G54" s="105">
        <f>IFERROR(VLOOKUP(B54,TAG_LIGHT!$J$93:$L$134,3,FALSE),0)</f>
        <v>14</v>
      </c>
      <c r="H54" s="106">
        <f>IFERROR(VLOOKUP(B54,TAG_LIGHT!$N$93:$P$134,3,FALSE),0)</f>
        <v>0</v>
      </c>
      <c r="I54" s="141">
        <f>IFERROR(VLOOKUP(B54,TAG_LIGHT!$R$93:$T$134,3,FALSE),0)</f>
        <v>0</v>
      </c>
      <c r="J54" s="171">
        <f>IFERROR(VLOOKUP(B54,TAG_LIGHT!$V$93:$X$134,3,FALSE),0)</f>
        <v>0</v>
      </c>
      <c r="K54" s="85"/>
      <c r="L54" s="85"/>
      <c r="M54" s="85"/>
    </row>
    <row r="55" spans="1:13" ht="15" customHeight="1">
      <c r="A55" s="116" t="str">
        <f>TAG_RESTRICTED_HEAVY!A14</f>
        <v>No</v>
      </c>
      <c r="B55" s="82" t="str">
        <f>TAG_RESTRICTED_HEAVY!B14</f>
        <v>Harrison Dengate</v>
      </c>
      <c r="C55" s="117">
        <f t="shared" si="0"/>
        <v>51</v>
      </c>
      <c r="D55" s="140">
        <f t="shared" si="1"/>
        <v>51</v>
      </c>
      <c r="E55" s="105">
        <f>IFERROR(VLOOKUP(B55,TAG_RESTRICTED_HEAVY!$B$93:$D$134,3,FALSE),0)</f>
        <v>37</v>
      </c>
      <c r="F55" s="105">
        <f>IFERROR(VLOOKUP(B55,TAG_RESTRICTED_HEAVY!$F$93:$H$134,3,FALSE),0)</f>
        <v>0</v>
      </c>
      <c r="G55" s="105">
        <f>IFERROR(VLOOKUP(B55,TAG_RESTRICTED_HEAVY!$J$93:$L$134,3,FALSE),0)</f>
        <v>14</v>
      </c>
      <c r="H55" s="106">
        <f>IFERROR(VLOOKUP(B55,TAG_RESTRICTED_HEAVY!$N$93:$P$134,3,FALSE),0)</f>
        <v>0</v>
      </c>
      <c r="I55" s="141">
        <f>IFERROR(VLOOKUP(B55,TAG_RESTRICTED_HEAVY!$R$93:$T$134,3,FALSE),0)</f>
        <v>0</v>
      </c>
      <c r="J55" s="171">
        <f>IFERROR(VLOOKUP(B55,TAG_RESTRICTED_HEAVY!$V$93:$X$134,3,FALSE),0)</f>
        <v>0</v>
      </c>
      <c r="K55" s="85"/>
      <c r="L55" s="85"/>
      <c r="M55" s="85"/>
    </row>
    <row r="56" spans="1:13" ht="15" customHeight="1">
      <c r="A56" s="116" t="s">
        <v>41</v>
      </c>
      <c r="B56" s="82" t="s">
        <v>1094</v>
      </c>
      <c r="C56" s="117">
        <f t="shared" si="0"/>
        <v>46</v>
      </c>
      <c r="D56" s="140">
        <f t="shared" si="1"/>
        <v>46</v>
      </c>
      <c r="E56" s="105">
        <v>0</v>
      </c>
      <c r="F56" s="105">
        <v>32</v>
      </c>
      <c r="G56" s="105">
        <v>14</v>
      </c>
      <c r="H56" s="106">
        <v>0</v>
      </c>
      <c r="I56" s="141">
        <v>0</v>
      </c>
      <c r="J56" s="171">
        <v>0</v>
      </c>
      <c r="K56" s="85"/>
      <c r="L56" s="85"/>
      <c r="M56" s="85"/>
    </row>
    <row r="57" spans="1:13" ht="15" customHeight="1">
      <c r="A57" s="116" t="str">
        <f>TAG_HEAVY!A6</f>
        <v>No</v>
      </c>
      <c r="B57" s="82" t="str">
        <f>TAG_HEAVY!B6</f>
        <v>Nicholas Crawshay</v>
      </c>
      <c r="C57" s="117">
        <f t="shared" si="0"/>
        <v>40</v>
      </c>
      <c r="D57" s="140">
        <f t="shared" si="1"/>
        <v>40</v>
      </c>
      <c r="E57" s="105">
        <f>IFERROR(VLOOKUP(B57,TAG_HEAVY!$B$93:$D$134,3,FALSE),0)</f>
        <v>0</v>
      </c>
      <c r="F57" s="105">
        <f>IFERROR(VLOOKUP(B57,TAG_HEAVY!$F$93:$H$134,3,FALSE),0)</f>
        <v>0</v>
      </c>
      <c r="G57" s="105">
        <f>IFERROR(VLOOKUP(B57,TAG_HEAVY!$J$93:$L$134,3,FALSE),0)</f>
        <v>40</v>
      </c>
      <c r="H57" s="106">
        <f>IFERROR(VLOOKUP(B57,TAG_HEAVY!$N$93:$P$134,3,FALSE),0)</f>
        <v>0</v>
      </c>
      <c r="I57" s="141">
        <f>IFERROR(VLOOKUP(B57,TAG_HEAVY!$R$93:$T$134,3,FALSE),0)</f>
        <v>0</v>
      </c>
      <c r="J57" s="171">
        <f>IFERROR(VLOOKUP(B57,TAG_HEAVY!$V$93:$X$134,3,FALSE),0)</f>
        <v>0</v>
      </c>
      <c r="K57" s="85"/>
      <c r="L57" s="85"/>
      <c r="M57" s="85"/>
    </row>
    <row r="58" spans="1:13" ht="15" customHeight="1">
      <c r="A58" s="116" t="str">
        <f>Senior_Performance_Light!A16</f>
        <v>No</v>
      </c>
      <c r="B58" s="82" t="str">
        <f>Senior_Performance_Light!B16</f>
        <v>Joshua Benaud</v>
      </c>
      <c r="C58" s="117">
        <f t="shared" si="0"/>
        <v>40</v>
      </c>
      <c r="D58" s="140">
        <f t="shared" si="1"/>
        <v>40</v>
      </c>
      <c r="E58" s="105">
        <f>IFERROR(VLOOKUP(B58,Senior_Performance_Light!$B$93:$D$134,3,FALSE),0)</f>
        <v>0</v>
      </c>
      <c r="F58" s="105">
        <f>IFERROR(VLOOKUP(B58,Senior_Performance_Light!$F$93:$H$134,3,FALSE),0)</f>
        <v>0</v>
      </c>
      <c r="G58" s="105">
        <f>IFERROR(VLOOKUP(B58,Senior_Performance_Light!$J$93:$L$134,3,FALSE),0)</f>
        <v>0</v>
      </c>
      <c r="H58" s="106">
        <f>IFERROR(VLOOKUP(B58,Senior_Performance_Light!$N$93:$P$134,3,FALSE),0)</f>
        <v>0</v>
      </c>
      <c r="I58" s="141">
        <f>IFERROR(VLOOKUP(B58,Senior_Performance_Light!$R$93:$T$134,3,FALSE),0)</f>
        <v>40</v>
      </c>
      <c r="J58" s="171">
        <f>IFERROR(VLOOKUP(B58,Senior_Performance_Light!$V$93:$X$134,3,FALSE),0)</f>
        <v>0</v>
      </c>
      <c r="K58" s="85"/>
      <c r="L58" s="85"/>
      <c r="M58" s="85"/>
    </row>
    <row r="59" spans="1:13" ht="15" customHeight="1">
      <c r="A59" s="116" t="str">
        <f>TAG_LIGHT!A12</f>
        <v>No</v>
      </c>
      <c r="B59" s="82" t="str">
        <f>TAG_LIGHT!B12</f>
        <v>Oliver Estasy</v>
      </c>
      <c r="C59" s="117">
        <f t="shared" si="0"/>
        <v>39</v>
      </c>
      <c r="D59" s="140">
        <f t="shared" si="1"/>
        <v>39</v>
      </c>
      <c r="E59" s="105">
        <f>IFERROR(VLOOKUP(B59,TAG_LIGHT!$B$93:$D$134,3,FALSE),0)</f>
        <v>0</v>
      </c>
      <c r="F59" s="105">
        <f>IFERROR(VLOOKUP(B59,TAG_LIGHT!$F$93:$H$134,3,FALSE),0)</f>
        <v>0</v>
      </c>
      <c r="G59" s="105">
        <f>IFERROR(VLOOKUP(B59,TAG_LIGHT!$J$93:$L$134,3,FALSE),0)</f>
        <v>39</v>
      </c>
      <c r="H59" s="106">
        <f>IFERROR(VLOOKUP(B59,TAG_LIGHT!$N$93:$P$134,3,FALSE),0)</f>
        <v>0</v>
      </c>
      <c r="I59" s="141">
        <f>IFERROR(VLOOKUP(B59,TAG_LIGHT!$R$93:$T$134,3,FALSE),0)</f>
        <v>0</v>
      </c>
      <c r="J59" s="171">
        <f>IFERROR(VLOOKUP(B59,TAG_LIGHT!$V$93:$X$134,3,FALSE),0)</f>
        <v>0</v>
      </c>
      <c r="K59" s="85"/>
      <c r="L59" s="85"/>
      <c r="M59" s="85"/>
    </row>
    <row r="60" spans="1:13" ht="15" customHeight="1">
      <c r="A60" s="116" t="str">
        <f>TAG_LIGHT!A13</f>
        <v>No</v>
      </c>
      <c r="B60" s="82" t="str">
        <f>TAG_LIGHT!B13</f>
        <v>Mathew Algie</v>
      </c>
      <c r="C60" s="117">
        <f t="shared" si="0"/>
        <v>39</v>
      </c>
      <c r="D60" s="140">
        <f t="shared" si="1"/>
        <v>39</v>
      </c>
      <c r="E60" s="105">
        <f>IFERROR(VLOOKUP(B60,TAG_LIGHT!$B$93:$D$134,3,FALSE),0)</f>
        <v>39</v>
      </c>
      <c r="F60" s="105">
        <f>IFERROR(VLOOKUP(B60,TAG_LIGHT!$F$93:$H$134,3,FALSE),0)</f>
        <v>0</v>
      </c>
      <c r="G60" s="105">
        <f>IFERROR(VLOOKUP(B60,TAG_LIGHT!$J$93:$L$134,3,FALSE),0)</f>
        <v>0</v>
      </c>
      <c r="H60" s="106">
        <f>IFERROR(VLOOKUP(B60,TAG_LIGHT!$N$93:$P$134,3,FALSE),0)</f>
        <v>0</v>
      </c>
      <c r="I60" s="141">
        <f>IFERROR(VLOOKUP(B60,TAG_LIGHT!$R$93:$T$134,3,FALSE),0)</f>
        <v>0</v>
      </c>
      <c r="J60" s="171">
        <f>IFERROR(VLOOKUP(B60,TAG_LIGHT!$V$93:$X$134,3,FALSE),0)</f>
        <v>0</v>
      </c>
      <c r="K60" s="85"/>
      <c r="L60" s="85"/>
      <c r="M60" s="85"/>
    </row>
    <row r="61" spans="1:13" ht="15" customHeight="1">
      <c r="A61" s="116" t="str">
        <f>Senior_Performance_Light!A18</f>
        <v>No</v>
      </c>
      <c r="B61" s="82" t="str">
        <f>Senior_Performance_Light!B18</f>
        <v>Hunter Hague</v>
      </c>
      <c r="C61" s="117">
        <f t="shared" si="0"/>
        <v>39</v>
      </c>
      <c r="D61" s="140">
        <f t="shared" si="1"/>
        <v>39</v>
      </c>
      <c r="E61" s="105">
        <f>IFERROR(VLOOKUP(B61,Senior_Performance_Light!$B$93:$D$134,3,FALSE),0)</f>
        <v>39</v>
      </c>
      <c r="F61" s="105">
        <f>IFERROR(VLOOKUP(B61,Senior_Performance_Light!$F$93:$H$134,3,FALSE),0)</f>
        <v>0</v>
      </c>
      <c r="G61" s="105">
        <f>IFERROR(VLOOKUP(B61,Senior_Performance_Light!$J$93:$L$134,3,FALSE),0)</f>
        <v>0</v>
      </c>
      <c r="H61" s="106">
        <f>IFERROR(VLOOKUP(B61,Senior_Performance_Light!$N$93:$P$134,3,FALSE),0)</f>
        <v>0</v>
      </c>
      <c r="I61" s="141">
        <f>IFERROR(VLOOKUP(B61,Senior_Performance_Light!$R$93:$T$134,3,FALSE),0)</f>
        <v>0</v>
      </c>
      <c r="J61" s="171">
        <f>IFERROR(VLOOKUP(B61,Senior_Performance_Light!$V$93:$X$134,3,FALSE),0)</f>
        <v>0</v>
      </c>
      <c r="K61" s="85"/>
      <c r="L61" s="85"/>
      <c r="M61" s="85"/>
    </row>
    <row r="62" spans="1:13" ht="15" customHeight="1">
      <c r="A62" s="116" t="str">
        <f>TAG_HEAVY!A7</f>
        <v>No</v>
      </c>
      <c r="B62" s="82" t="str">
        <f>TAG_HEAVY!B7</f>
        <v>Amy Bregonje</v>
      </c>
      <c r="C62" s="117">
        <f t="shared" si="0"/>
        <v>39</v>
      </c>
      <c r="D62" s="140">
        <f t="shared" si="1"/>
        <v>39</v>
      </c>
      <c r="E62" s="105">
        <f>IFERROR(VLOOKUP(B62,TAG_HEAVY!$B$93:$D$134,3,FALSE),0)</f>
        <v>0</v>
      </c>
      <c r="F62" s="105">
        <f>IFERROR(VLOOKUP(B62,TAG_HEAVY!$F$93:$H$134,3,FALSE),0)</f>
        <v>0</v>
      </c>
      <c r="G62" s="105">
        <f>IFERROR(VLOOKUP(B62,TAG_HEAVY!$J$93:$L$134,3,FALSE),0)</f>
        <v>39</v>
      </c>
      <c r="H62" s="106">
        <f>IFERROR(VLOOKUP(B62,TAG_HEAVY!$N$93:$P$134,3,FALSE),0)</f>
        <v>0</v>
      </c>
      <c r="I62" s="141">
        <f>IFERROR(VLOOKUP(B62,TAG_HEAVY!$R$93:$T$134,3,FALSE),0)</f>
        <v>0</v>
      </c>
      <c r="J62" s="171">
        <f>IFERROR(VLOOKUP(B62,TAG_HEAVY!$V$93:$X$134,3,FALSE),0)</f>
        <v>0</v>
      </c>
      <c r="K62" s="85"/>
      <c r="L62" s="85"/>
      <c r="M62" s="85"/>
    </row>
    <row r="63" spans="1:13" ht="15" customHeight="1">
      <c r="A63" s="116" t="str">
        <f>TAG_HEAVY!A8</f>
        <v>No</v>
      </c>
      <c r="B63" s="82" t="str">
        <f>TAG_HEAVY!B8</f>
        <v>Simon Davison</v>
      </c>
      <c r="C63" s="117">
        <f t="shared" si="0"/>
        <v>38</v>
      </c>
      <c r="D63" s="140">
        <f t="shared" si="1"/>
        <v>38</v>
      </c>
      <c r="E63" s="105">
        <f>IFERROR(VLOOKUP(B63,TAG_HEAVY!$B$93:$D$134,3,FALSE),0)</f>
        <v>0</v>
      </c>
      <c r="F63" s="105">
        <f>IFERROR(VLOOKUP(B63,TAG_HEAVY!$F$93:$H$134,3,FALSE),0)</f>
        <v>0</v>
      </c>
      <c r="G63" s="105">
        <f>IFERROR(VLOOKUP(B63,TAG_HEAVY!$J$93:$L$134,3,FALSE),0)</f>
        <v>38</v>
      </c>
      <c r="H63" s="106">
        <f>IFERROR(VLOOKUP(B63,TAG_HEAVY!$N$93:$P$134,3,FALSE),0)</f>
        <v>0</v>
      </c>
      <c r="I63" s="141">
        <f>IFERROR(VLOOKUP(B63,TAG_HEAVY!$R$93:$T$134,3,FALSE),0)</f>
        <v>0</v>
      </c>
      <c r="J63" s="171">
        <f>IFERROR(VLOOKUP(B63,TAG_HEAVY!$V$93:$X$134,3,FALSE),0)</f>
        <v>0</v>
      </c>
      <c r="K63" s="85"/>
      <c r="L63" s="85"/>
      <c r="M63" s="85"/>
    </row>
    <row r="64" spans="1:13" ht="15" customHeight="1">
      <c r="A64" s="116" t="str">
        <f>TAG_LIGHT!A16</f>
        <v>No</v>
      </c>
      <c r="B64" s="82" t="str">
        <f>TAG_LIGHT!B16</f>
        <v>Tyler Budden</v>
      </c>
      <c r="C64" s="117">
        <f t="shared" si="0"/>
        <v>37</v>
      </c>
      <c r="D64" s="140">
        <f t="shared" si="1"/>
        <v>37</v>
      </c>
      <c r="E64" s="105">
        <f>IFERROR(VLOOKUP(B64,TAG_LIGHT!$B$93:$D$134,3,FALSE),0)</f>
        <v>37</v>
      </c>
      <c r="F64" s="105">
        <f>IFERROR(VLOOKUP(B64,TAG_LIGHT!$F$93:$H$134,3,FALSE),0)</f>
        <v>0</v>
      </c>
      <c r="G64" s="105">
        <f>IFERROR(VLOOKUP(B64,TAG_LIGHT!$J$93:$L$134,3,FALSE),0)</f>
        <v>0</v>
      </c>
      <c r="H64" s="106">
        <f>IFERROR(VLOOKUP(B64,TAG_LIGHT!$N$93:$P$134,3,FALSE),0)</f>
        <v>0</v>
      </c>
      <c r="I64" s="141">
        <f>IFERROR(VLOOKUP(B64,TAG_LIGHT!$R$93:$T$134,3,FALSE),0)</f>
        <v>0</v>
      </c>
      <c r="J64" s="171">
        <f>IFERROR(VLOOKUP(B64,TAG_LIGHT!$V$93:$X$134,3,FALSE),0)</f>
        <v>0</v>
      </c>
      <c r="K64" s="85"/>
      <c r="L64" s="85"/>
      <c r="M64" s="85"/>
    </row>
    <row r="65" spans="1:13" ht="15" customHeight="1">
      <c r="A65" s="116" t="str">
        <f>TAG_LIGHT!A17</f>
        <v>No</v>
      </c>
      <c r="B65" s="82" t="str">
        <f>TAG_LIGHT!B17</f>
        <v>Samuel Phillips</v>
      </c>
      <c r="C65" s="117">
        <f t="shared" si="0"/>
        <v>36</v>
      </c>
      <c r="D65" s="140">
        <f t="shared" si="1"/>
        <v>36</v>
      </c>
      <c r="E65" s="105">
        <f>IFERROR(VLOOKUP(B65,TAG_LIGHT!$B$93:$D$134,3,FALSE),0)</f>
        <v>36</v>
      </c>
      <c r="F65" s="105">
        <f>IFERROR(VLOOKUP(B65,TAG_LIGHT!$F$93:$H$134,3,FALSE),0)</f>
        <v>0</v>
      </c>
      <c r="G65" s="105">
        <f>IFERROR(VLOOKUP(B65,TAG_LIGHT!$J$93:$L$134,3,FALSE),0)</f>
        <v>0</v>
      </c>
      <c r="H65" s="106">
        <f>IFERROR(VLOOKUP(B65,TAG_LIGHT!$N$93:$P$134,3,FALSE),0)</f>
        <v>0</v>
      </c>
      <c r="I65" s="141">
        <f>IFERROR(VLOOKUP(B65,TAG_LIGHT!$R$93:$T$134,3,FALSE),0)</f>
        <v>0</v>
      </c>
      <c r="J65" s="171">
        <f>IFERROR(VLOOKUP(B65,TAG_LIGHT!$V$93:$X$134,3,FALSE),0)</f>
        <v>0</v>
      </c>
      <c r="K65" s="85"/>
      <c r="L65" s="85"/>
      <c r="M65" s="85"/>
    </row>
    <row r="66" spans="1:13" ht="15" customHeight="1">
      <c r="A66" s="116" t="str">
        <f>TAG_RESTRICTED_HEAVY!A18</f>
        <v>No</v>
      </c>
      <c r="B66" s="82" t="str">
        <f>TAG_RESTRICTED_HEAVY!B18</f>
        <v>Jason Agresta</v>
      </c>
      <c r="C66" s="117">
        <f t="shared" si="0"/>
        <v>34</v>
      </c>
      <c r="D66" s="140">
        <f t="shared" si="1"/>
        <v>34</v>
      </c>
      <c r="E66" s="105">
        <f>IFERROR(VLOOKUP(B66,TAG_RESTRICTED_HEAVY!$B$93:$D$134,3,FALSE),0)</f>
        <v>0</v>
      </c>
      <c r="F66" s="105">
        <f>IFERROR(VLOOKUP(B66,TAG_RESTRICTED_HEAVY!$F$93:$H$134,3,FALSE),0)</f>
        <v>0</v>
      </c>
      <c r="G66" s="105">
        <f>IFERROR(VLOOKUP(B66,TAG_RESTRICTED_HEAVY!$J$93:$L$134,3,FALSE),0)</f>
        <v>0</v>
      </c>
      <c r="H66" s="106">
        <f>IFERROR(VLOOKUP(B66,TAG_RESTRICTED_HEAVY!$N$93:$P$134,3,FALSE),0)</f>
        <v>34</v>
      </c>
      <c r="I66" s="141">
        <f>IFERROR(VLOOKUP(B66,TAG_RESTRICTED_HEAVY!$R$93:$T$134,3,FALSE),0)</f>
        <v>0</v>
      </c>
      <c r="J66" s="171">
        <f>IFERROR(VLOOKUP(B66,TAG_RESTRICTED_HEAVY!$V$93:$X$134,3,FALSE),0)</f>
        <v>0</v>
      </c>
      <c r="K66" s="85"/>
      <c r="L66" s="85"/>
      <c r="M66" s="85"/>
    </row>
    <row r="67" spans="1:13" ht="15" hidden="1" customHeight="1">
      <c r="A67" s="116" t="str">
        <f>TAG_RESTRICTED_HEAVY!A17</f>
        <v>No</v>
      </c>
      <c r="B67" s="82" t="str">
        <f>TAG_RESTRICTED_HEAVY!B17</f>
        <v>Clint Abel</v>
      </c>
      <c r="C67" s="117">
        <f t="shared" si="0"/>
        <v>36</v>
      </c>
      <c r="D67" s="140">
        <f t="shared" si="1"/>
        <v>36</v>
      </c>
      <c r="E67" s="105">
        <f>IFERROR(VLOOKUP(B67,TAG_RESTRICTED_HEAVY!$B$93:$D$134,3,FALSE),0)</f>
        <v>0</v>
      </c>
      <c r="F67" s="105">
        <f>IFERROR(VLOOKUP(B67,TAG_RESTRICTED_HEAVY!$F$93:$H$134,3,FALSE),0)</f>
        <v>0</v>
      </c>
      <c r="G67" s="105">
        <f>IFERROR(VLOOKUP(B67,TAG_RESTRICTED_HEAVY!$J$93:$L$134,3,FALSE),0)</f>
        <v>0</v>
      </c>
      <c r="H67" s="106">
        <f>IFERROR(VLOOKUP(B67,TAG_RESTRICTED_HEAVY!$N$93:$P$134,3,FALSE),0)</f>
        <v>36</v>
      </c>
      <c r="I67" s="141">
        <f>IFERROR(VLOOKUP(B67,TAG_RESTRICTED_HEAVY!$R$93:$T$134,3,FALSE),0)</f>
        <v>0</v>
      </c>
      <c r="J67" s="171">
        <f>IFERROR(VLOOKUP(B67,TAG_RESTRICTED_HEAVY!$V$93:$X$134,3,FALSE),0)</f>
        <v>0</v>
      </c>
      <c r="K67" s="85"/>
      <c r="L67" s="85"/>
      <c r="M67" s="85"/>
    </row>
    <row r="68" spans="1:13" ht="15" hidden="1" customHeight="1">
      <c r="A68" s="116" t="str">
        <f>TAG_HEAVY!A9</f>
        <v>No</v>
      </c>
      <c r="B68" s="82" t="str">
        <f>TAG_HEAVY!B9</f>
        <v>Clint Abel</v>
      </c>
      <c r="C68" s="117">
        <f t="shared" si="0"/>
        <v>37</v>
      </c>
      <c r="D68" s="140">
        <f t="shared" si="1"/>
        <v>37</v>
      </c>
      <c r="E68" s="105">
        <f>IFERROR(VLOOKUP(B68,TAG_HEAVY!$B$93:$D$134,3,FALSE),0)</f>
        <v>0</v>
      </c>
      <c r="F68" s="105">
        <f>IFERROR(VLOOKUP(B68,TAG_HEAVY!$F$93:$H$134,3,FALSE),0)</f>
        <v>0</v>
      </c>
      <c r="G68" s="105">
        <f>IFERROR(VLOOKUP(B68,TAG_HEAVY!$J$93:$L$134,3,FALSE),0)</f>
        <v>37</v>
      </c>
      <c r="H68" s="106">
        <f>IFERROR(VLOOKUP(B68,TAG_HEAVY!$N$93:$P$134,3,FALSE),0)</f>
        <v>0</v>
      </c>
      <c r="I68" s="141">
        <f>IFERROR(VLOOKUP(B68,TAG_HEAVY!$R$93:$T$134,3,FALSE),0)</f>
        <v>0</v>
      </c>
      <c r="J68" s="171">
        <f>IFERROR(VLOOKUP(B68,TAG_HEAVY!$V$93:$X$134,3,FALSE),0)</f>
        <v>0</v>
      </c>
      <c r="K68" s="85"/>
      <c r="L68" s="85"/>
      <c r="M68" s="85"/>
    </row>
    <row r="69" spans="1:13" ht="15" customHeight="1">
      <c r="A69" s="116" t="str">
        <f>TAG_RESTRICTED_LIGHT!A20</f>
        <v>Yes</v>
      </c>
      <c r="B69" s="82" t="str">
        <f>TAG_RESTRICTED_LIGHT!B20</f>
        <v>Dave Bennetts</v>
      </c>
      <c r="C69" s="117">
        <f t="shared" si="0"/>
        <v>34</v>
      </c>
      <c r="D69" s="140">
        <f t="shared" si="1"/>
        <v>34</v>
      </c>
      <c r="E69" s="105">
        <f>IFERROR(VLOOKUP(B69,TAG_RESTRICTED_LIGHT!$B$93:$D$134,3,FALSE),0)</f>
        <v>34</v>
      </c>
      <c r="F69" s="105">
        <f>IFERROR(VLOOKUP(B69,TAG_RESTRICTED_LIGHT!$F$93:$H$134,3,FALSE),0)</f>
        <v>0</v>
      </c>
      <c r="G69" s="105">
        <f>IFERROR(VLOOKUP(B69,TAG_RESTRICTED_LIGHT!$J$93:$L$134,3,FALSE),0)</f>
        <v>0</v>
      </c>
      <c r="H69" s="106">
        <f>IFERROR(VLOOKUP(B69,TAG_RESTRICTED_LIGHT!$N$93:$P$134,3,FALSE),0)</f>
        <v>0</v>
      </c>
      <c r="I69" s="141">
        <f>IFERROR(VLOOKUP(B69,TAG_RESTRICTED_LIGHT!$R$93:$T$134,3,FALSE),0)</f>
        <v>0</v>
      </c>
      <c r="J69" s="171">
        <f>IFERROR(VLOOKUP(B69,TAG_RESTRICTED_LIGHT!$V$93:$X$134,3,FALSE),0)</f>
        <v>0</v>
      </c>
      <c r="K69" s="85"/>
      <c r="L69" s="85"/>
      <c r="M69" s="85"/>
    </row>
    <row r="70" spans="1:13" ht="15" hidden="1" customHeight="1">
      <c r="A70" s="116" t="s">
        <v>1056</v>
      </c>
      <c r="B70" s="82" t="s">
        <v>1097</v>
      </c>
      <c r="C70" s="117">
        <f t="shared" ref="C70:C133" si="2">SUM(E70:J70)</f>
        <v>127</v>
      </c>
      <c r="D70" s="140">
        <f t="shared" ref="D70:D133" si="3">SUM(E70:J70)-MIN(E70:I70)</f>
        <v>127</v>
      </c>
      <c r="E70" s="105">
        <v>0</v>
      </c>
      <c r="F70" s="105">
        <v>32</v>
      </c>
      <c r="G70" s="105">
        <v>31</v>
      </c>
      <c r="H70" s="106">
        <v>32</v>
      </c>
      <c r="I70" s="141">
        <v>32</v>
      </c>
      <c r="J70" s="171">
        <v>0</v>
      </c>
      <c r="K70" s="85"/>
      <c r="L70" s="85"/>
      <c r="M70" s="85"/>
    </row>
    <row r="71" spans="1:13" ht="15" hidden="1" customHeight="1">
      <c r="A71" s="116" t="str">
        <f>TAG_RESTRICTED_HEAVY!A19</f>
        <v>Yes</v>
      </c>
      <c r="B71" s="82" t="str">
        <f>TAG_RESTRICTED_HEAVY!B19</f>
        <v>Cianna Wagstaff</v>
      </c>
      <c r="C71" s="117">
        <f t="shared" si="2"/>
        <v>14</v>
      </c>
      <c r="D71" s="140">
        <f t="shared" si="3"/>
        <v>14</v>
      </c>
      <c r="E71" s="105">
        <f>IFERROR(VLOOKUP(B71,TAG_RESTRICTED_HEAVY!$B$93:$D$134,3,FALSE),0)</f>
        <v>0</v>
      </c>
      <c r="F71" s="105">
        <f>IFERROR(VLOOKUP(B71,TAG_RESTRICTED_HEAVY!$F$93:$H$134,3,FALSE),0)</f>
        <v>0</v>
      </c>
      <c r="G71" s="105">
        <f>IFERROR(VLOOKUP(B71,TAG_RESTRICTED_HEAVY!$J$93:$L$134,3,FALSE),0)</f>
        <v>14</v>
      </c>
      <c r="H71" s="106">
        <f>IFERROR(VLOOKUP(B71,TAG_RESTRICTED_HEAVY!$N$93:$P$134,3,FALSE),0)</f>
        <v>0</v>
      </c>
      <c r="I71" s="141">
        <f>IFERROR(VLOOKUP(B71,TAG_RESTRICTED_HEAVY!$R$93:$T$134,3,FALSE),0)</f>
        <v>0</v>
      </c>
      <c r="J71" s="171">
        <f>IFERROR(VLOOKUP(B71,TAG_RESTRICTED_HEAVY!$V$93:$X$134,3,FALSE),0)</f>
        <v>0</v>
      </c>
      <c r="K71" s="85"/>
      <c r="L71" s="85"/>
      <c r="M71" s="85"/>
    </row>
    <row r="72" spans="1:13" ht="15" customHeight="1">
      <c r="A72" s="116" t="str">
        <f>TAG_RESTRICTED_LIGHT!A17</f>
        <v>No</v>
      </c>
      <c r="B72" s="82" t="str">
        <f>TAG_RESTRICTED_LIGHT!B17</f>
        <v>Nelson Bowen</v>
      </c>
      <c r="C72" s="117">
        <f t="shared" si="2"/>
        <v>33</v>
      </c>
      <c r="D72" s="140">
        <f t="shared" si="3"/>
        <v>33</v>
      </c>
      <c r="E72" s="105">
        <f>IFERROR(VLOOKUP(B72,TAG_RESTRICTED_LIGHT!$B$93:$D$134,3,FALSE),0)</f>
        <v>0</v>
      </c>
      <c r="F72" s="105">
        <f>IFERROR(VLOOKUP(B72,TAG_RESTRICTED_LIGHT!$F$93:$H$134,3,FALSE),0)</f>
        <v>0</v>
      </c>
      <c r="G72" s="105">
        <f>IFERROR(VLOOKUP(B72,TAG_RESTRICTED_LIGHT!$J$93:$L$134,3,FALSE),0)</f>
        <v>0</v>
      </c>
      <c r="H72" s="106">
        <f>IFERROR(VLOOKUP(B72,TAG_RESTRICTED_LIGHT!$N$93:$P$134,3,FALSE),0)</f>
        <v>0</v>
      </c>
      <c r="I72" s="141">
        <f>IFERROR(VLOOKUP(B72,TAG_RESTRICTED_LIGHT!$R$93:$T$134,3,FALSE),0)</f>
        <v>33</v>
      </c>
      <c r="J72" s="171">
        <f>IFERROR(VLOOKUP(B72,TAG_RESTRICTED_LIGHT!$V$93:$X$134,3,FALSE),0)</f>
        <v>0</v>
      </c>
      <c r="K72" s="85"/>
      <c r="L72" s="85"/>
      <c r="M72" s="85"/>
    </row>
    <row r="73" spans="1:13" ht="15" hidden="1" customHeight="1">
      <c r="A73" s="116" t="str">
        <f>TAG_RESTRICTED_LIGHT!A13</f>
        <v>No</v>
      </c>
      <c r="B73" s="82" t="str">
        <f>TAG_RESTRICTED_LIGHT!B13</f>
        <v>Christopher Goodman</v>
      </c>
      <c r="C73" s="117">
        <f t="shared" si="2"/>
        <v>74</v>
      </c>
      <c r="D73" s="140">
        <f t="shared" si="3"/>
        <v>74</v>
      </c>
      <c r="E73" s="105">
        <f>IFERROR(VLOOKUP(B73,TAG_RESTRICTED_LIGHT!$B$93:$D$134,3,FALSE),0)</f>
        <v>0</v>
      </c>
      <c r="F73" s="105">
        <f>IFERROR(VLOOKUP(B73,TAG_RESTRICTED_LIGHT!$F$93:$H$134,3,FALSE),0)</f>
        <v>37</v>
      </c>
      <c r="G73" s="105">
        <f>IFERROR(VLOOKUP(B73,TAG_RESTRICTED_LIGHT!$J$93:$L$134,3,FALSE),0)</f>
        <v>0</v>
      </c>
      <c r="H73" s="106">
        <f>IFERROR(VLOOKUP(B73,TAG_RESTRICTED_LIGHT!$N$93:$P$134,3,FALSE),0)</f>
        <v>0</v>
      </c>
      <c r="I73" s="141">
        <f>IFERROR(VLOOKUP(B73,TAG_RESTRICTED_LIGHT!$R$93:$T$134,3,FALSE),0)</f>
        <v>37</v>
      </c>
      <c r="J73" s="171">
        <f>IFERROR(VLOOKUP(B73,TAG_RESTRICTED_LIGHT!$V$93:$X$134,3,FALSE),0)</f>
        <v>0</v>
      </c>
      <c r="K73" s="85"/>
      <c r="L73" s="85"/>
      <c r="M73" s="85"/>
    </row>
    <row r="74" spans="1:13" ht="15" hidden="1" customHeight="1">
      <c r="A74" s="116" t="str">
        <f>TAG_LIGHT!A20</f>
        <v>No</v>
      </c>
      <c r="B74" s="82" t="str">
        <f>TAG_LIGHT!B20</f>
        <v>Christopher Goodman</v>
      </c>
      <c r="C74" s="117">
        <f t="shared" si="2"/>
        <v>14</v>
      </c>
      <c r="D74" s="140">
        <f t="shared" si="3"/>
        <v>14</v>
      </c>
      <c r="E74" s="105">
        <f>IFERROR(VLOOKUP(B74,TAG_LIGHT!$B$93:$D$134,3,FALSE),0)</f>
        <v>0</v>
      </c>
      <c r="F74" s="105">
        <f>IFERROR(VLOOKUP(B74,TAG_LIGHT!$F$93:$H$134,3,FALSE),0)</f>
        <v>0</v>
      </c>
      <c r="G74" s="105">
        <f>IFERROR(VLOOKUP(B74,TAG_LIGHT!$J$93:$L$134,3,FALSE),0)</f>
        <v>14</v>
      </c>
      <c r="H74" s="106">
        <f>IFERROR(VLOOKUP(B74,TAG_LIGHT!$N$93:$P$134,3,FALSE),0)</f>
        <v>0</v>
      </c>
      <c r="I74" s="141">
        <f>IFERROR(VLOOKUP(B74,TAG_LIGHT!$R$93:$T$134,3,FALSE),0)</f>
        <v>0</v>
      </c>
      <c r="J74" s="171">
        <f>IFERROR(VLOOKUP(B74,TAG_LIGHT!$V$93:$X$134,3,FALSE),0)</f>
        <v>0</v>
      </c>
      <c r="K74" s="85"/>
      <c r="L74" s="85"/>
      <c r="M74" s="85"/>
    </row>
    <row r="75" spans="1:13" ht="15" customHeight="1">
      <c r="A75" s="116" t="str">
        <f>Senior_Performance_Light!A20</f>
        <v>No</v>
      </c>
      <c r="B75" s="82" t="str">
        <f>Senior_Performance_Light!B20</f>
        <v>Mitchell Beever</v>
      </c>
      <c r="C75" s="117">
        <f t="shared" si="2"/>
        <v>33</v>
      </c>
      <c r="D75" s="140">
        <f t="shared" si="3"/>
        <v>33</v>
      </c>
      <c r="E75" s="105">
        <f>IFERROR(VLOOKUP(B75,Senior_Performance_Light!$B$93:$D$134,3,FALSE),0)</f>
        <v>0</v>
      </c>
      <c r="F75" s="105">
        <f>IFERROR(VLOOKUP(B75,Senior_Performance_Light!$F$93:$H$134,3,FALSE),0)</f>
        <v>0</v>
      </c>
      <c r="G75" s="105">
        <f>IFERROR(VLOOKUP(B75,Senior_Performance_Light!$J$93:$L$134,3,FALSE),0)</f>
        <v>0</v>
      </c>
      <c r="H75" s="106">
        <f>IFERROR(VLOOKUP(B75,Senior_Performance_Light!$N$93:$P$134,3,FALSE),0)</f>
        <v>33</v>
      </c>
      <c r="I75" s="141">
        <f>IFERROR(VLOOKUP(B75,Senior_Performance_Light!$R$93:$T$134,3,FALSE),0)</f>
        <v>0</v>
      </c>
      <c r="J75" s="171">
        <f>IFERROR(VLOOKUP(B75,Senior_Performance_Light!$V$93:$X$134,3,FALSE),0)</f>
        <v>0</v>
      </c>
      <c r="K75" s="85"/>
      <c r="L75" s="85"/>
      <c r="M75" s="85"/>
    </row>
    <row r="76" spans="1:13" ht="15" customHeight="1">
      <c r="A76" s="116" t="str">
        <f>TAG_LIGHT!A19</f>
        <v>No</v>
      </c>
      <c r="B76" s="82" t="str">
        <f>TAG_LIGHT!B19</f>
        <v>Ryan O'Connor</v>
      </c>
      <c r="C76" s="117">
        <f t="shared" si="2"/>
        <v>30</v>
      </c>
      <c r="D76" s="140">
        <f t="shared" si="3"/>
        <v>30</v>
      </c>
      <c r="E76" s="105">
        <f>IFERROR(VLOOKUP(B76,TAG_LIGHT!$B$93:$D$134,3,FALSE),0)</f>
        <v>30</v>
      </c>
      <c r="F76" s="105">
        <f>IFERROR(VLOOKUP(B76,TAG_LIGHT!$F$93:$H$134,3,FALSE),0)</f>
        <v>0</v>
      </c>
      <c r="G76" s="105">
        <f>IFERROR(VLOOKUP(B76,TAG_LIGHT!$J$93:$L$134,3,FALSE),0)</f>
        <v>0</v>
      </c>
      <c r="H76" s="106">
        <f>IFERROR(VLOOKUP(B76,TAG_LIGHT!$N$93:$P$134,3,FALSE),0)</f>
        <v>0</v>
      </c>
      <c r="I76" s="141">
        <f>IFERROR(VLOOKUP(B76,TAG_LIGHT!$R$93:$T$134,3,FALSE),0)</f>
        <v>0</v>
      </c>
      <c r="J76" s="171">
        <f>IFERROR(VLOOKUP(B76,TAG_LIGHT!$V$93:$X$134,3,FALSE),0)</f>
        <v>0</v>
      </c>
      <c r="K76" s="85"/>
      <c r="L76" s="85"/>
      <c r="M76" s="85"/>
    </row>
    <row r="77" spans="1:13" ht="15" hidden="1" customHeight="1">
      <c r="A77" s="116" t="str">
        <f>TAG_RESTRICTED_HEAVY!A11</f>
        <v>No</v>
      </c>
      <c r="B77" s="82" t="str">
        <f>TAG_RESTRICTED_HEAVY!B11</f>
        <v>Bradley Goodman</v>
      </c>
      <c r="C77" s="117">
        <f t="shared" si="2"/>
        <v>79</v>
      </c>
      <c r="D77" s="140">
        <f t="shared" si="3"/>
        <v>79</v>
      </c>
      <c r="E77" s="105">
        <f>IFERROR(VLOOKUP(B77,TAG_RESTRICTED_HEAVY!$B$93:$D$134,3,FALSE),0)</f>
        <v>0</v>
      </c>
      <c r="F77" s="105">
        <f>IFERROR(VLOOKUP(B77,TAG_RESTRICTED_HEAVY!$F$93:$H$134,3,FALSE),0)</f>
        <v>39</v>
      </c>
      <c r="G77" s="105">
        <f>IFERROR(VLOOKUP(B77,TAG_RESTRICTED_HEAVY!$J$93:$L$134,3,FALSE),0)</f>
        <v>0</v>
      </c>
      <c r="H77" s="106">
        <f>IFERROR(VLOOKUP(B77,TAG_RESTRICTED_HEAVY!$N$93:$P$134,3,FALSE),0)</f>
        <v>0</v>
      </c>
      <c r="I77" s="141">
        <f>IFERROR(VLOOKUP(B77,TAG_RESTRICTED_HEAVY!$R$93:$T$134,3,FALSE),0)</f>
        <v>40</v>
      </c>
      <c r="J77" s="171">
        <f>IFERROR(VLOOKUP(B77,TAG_RESTRICTED_HEAVY!$V$93:$X$134,3,FALSE),0)</f>
        <v>0</v>
      </c>
      <c r="K77" s="85"/>
      <c r="L77" s="85"/>
      <c r="M77" s="85"/>
    </row>
    <row r="78" spans="1:13" ht="15" hidden="1" customHeight="1">
      <c r="A78" s="116" t="str">
        <f>TAG_HEAVY!A10</f>
        <v>No</v>
      </c>
      <c r="B78" s="82" t="str">
        <f>TAG_HEAVY!B10</f>
        <v>Bradley Goodman</v>
      </c>
      <c r="C78" s="117">
        <f t="shared" si="2"/>
        <v>36</v>
      </c>
      <c r="D78" s="140">
        <f t="shared" si="3"/>
        <v>36</v>
      </c>
      <c r="E78" s="105">
        <f>IFERROR(VLOOKUP(B78,TAG_HEAVY!$B$93:$D$134,3,FALSE),0)</f>
        <v>0</v>
      </c>
      <c r="F78" s="105">
        <f>IFERROR(VLOOKUP(B78,TAG_HEAVY!$F$93:$H$134,3,FALSE),0)</f>
        <v>0</v>
      </c>
      <c r="G78" s="105">
        <f>IFERROR(VLOOKUP(B78,TAG_HEAVY!$J$93:$L$134,3,FALSE),0)</f>
        <v>36</v>
      </c>
      <c r="H78" s="106">
        <f>IFERROR(VLOOKUP(B78,TAG_HEAVY!$N$93:$P$134,3,FALSE),0)</f>
        <v>0</v>
      </c>
      <c r="I78" s="141">
        <f>IFERROR(VLOOKUP(B78,TAG_HEAVY!$R$93:$T$134,3,FALSE),0)</f>
        <v>0</v>
      </c>
      <c r="J78" s="171">
        <f>IFERROR(VLOOKUP(B78,TAG_HEAVY!$V$93:$X$134,3,FALSE),0)</f>
        <v>0</v>
      </c>
      <c r="K78" s="85"/>
      <c r="L78" s="85"/>
      <c r="M78" s="85"/>
    </row>
    <row r="79" spans="1:13" ht="15" customHeight="1">
      <c r="A79" s="116" t="str">
        <f>TAG_RESTRICTED_LIGHT!A18</f>
        <v>No</v>
      </c>
      <c r="B79" s="82" t="str">
        <f>TAG_RESTRICTED_LIGHT!B18</f>
        <v>Elliot Bowen</v>
      </c>
      <c r="C79" s="117">
        <f t="shared" si="2"/>
        <v>29</v>
      </c>
      <c r="D79" s="140">
        <f t="shared" si="3"/>
        <v>29</v>
      </c>
      <c r="E79" s="105">
        <f>IFERROR(VLOOKUP(B79,TAG_RESTRICTED_LIGHT!$B$93:$D$134,3,FALSE),0)</f>
        <v>0</v>
      </c>
      <c r="F79" s="105">
        <f>IFERROR(VLOOKUP(B79,TAG_RESTRICTED_LIGHT!$F$93:$H$134,3,FALSE),0)</f>
        <v>0</v>
      </c>
      <c r="G79" s="105">
        <f>IFERROR(VLOOKUP(B79,TAG_RESTRICTED_LIGHT!$J$93:$L$134,3,FALSE),0)</f>
        <v>0</v>
      </c>
      <c r="H79" s="106">
        <f>IFERROR(VLOOKUP(B79,TAG_RESTRICTED_LIGHT!$N$93:$P$134,3,FALSE),0)</f>
        <v>0</v>
      </c>
      <c r="I79" s="141">
        <f>IFERROR(VLOOKUP(B79,TAG_RESTRICTED_LIGHT!$R$93:$T$134,3,FALSE),0)</f>
        <v>29</v>
      </c>
      <c r="J79" s="171">
        <f>IFERROR(VLOOKUP(B79,TAG_RESTRICTED_LIGHT!$V$93:$X$134,3,FALSE),0)</f>
        <v>0</v>
      </c>
      <c r="K79" s="85"/>
      <c r="L79" s="85"/>
      <c r="M79" s="85"/>
    </row>
    <row r="80" spans="1:13" ht="15" hidden="1" customHeight="1">
      <c r="A80" s="116" t="str">
        <f>TAG_RESTRICTED_HEAVY!A20</f>
        <v>No</v>
      </c>
      <c r="B80" s="82" t="str">
        <f>TAG_RESTRICTED_HEAVY!B20</f>
        <v>Blake Hotz</v>
      </c>
      <c r="C80" s="117">
        <f t="shared" si="2"/>
        <v>14</v>
      </c>
      <c r="D80" s="140">
        <f t="shared" si="3"/>
        <v>14</v>
      </c>
      <c r="E80" s="105">
        <f>IFERROR(VLOOKUP(B80,TAG_RESTRICTED_HEAVY!$B$93:$D$134,3,FALSE),0)</f>
        <v>0</v>
      </c>
      <c r="F80" s="105">
        <f>IFERROR(VLOOKUP(B80,TAG_RESTRICTED_HEAVY!$F$93:$H$134,3,FALSE),0)</f>
        <v>0</v>
      </c>
      <c r="G80" s="105">
        <f>IFERROR(VLOOKUP(B80,TAG_RESTRICTED_HEAVY!$J$93:$L$134,3,FALSE),0)</f>
        <v>14</v>
      </c>
      <c r="H80" s="106">
        <f>IFERROR(VLOOKUP(B80,TAG_RESTRICTED_HEAVY!$N$93:$P$134,3,FALSE),0)</f>
        <v>0</v>
      </c>
      <c r="I80" s="141">
        <f>IFERROR(VLOOKUP(B80,TAG_RESTRICTED_HEAVY!$R$93:$T$134,3,FALSE),0)</f>
        <v>0</v>
      </c>
      <c r="J80" s="171">
        <f>IFERROR(VLOOKUP(B80,TAG_RESTRICTED_HEAVY!$V$93:$X$134,3,FALSE),0)</f>
        <v>0</v>
      </c>
      <c r="K80" s="85"/>
      <c r="L80" s="85"/>
      <c r="M80" s="85"/>
    </row>
    <row r="81" spans="1:13" ht="15" hidden="1" customHeight="1">
      <c r="A81" s="116" t="str">
        <f>Senior_Performance_Light!A21</f>
        <v>No</v>
      </c>
      <c r="B81" s="82" t="str">
        <f>Senior_Performance_Light!B21</f>
        <v>Blake Hotz</v>
      </c>
      <c r="C81" s="117">
        <f t="shared" si="2"/>
        <v>32</v>
      </c>
      <c r="D81" s="140">
        <f t="shared" si="3"/>
        <v>32</v>
      </c>
      <c r="E81" s="105">
        <f>IFERROR(VLOOKUP(B81,Senior_Performance_Light!$B$93:$D$134,3,FALSE),0)</f>
        <v>0</v>
      </c>
      <c r="F81" s="105">
        <f>IFERROR(VLOOKUP(B81,Senior_Performance_Light!$F$93:$H$134,3,FALSE),0)</f>
        <v>32</v>
      </c>
      <c r="G81" s="105">
        <f>IFERROR(VLOOKUP(B81,Senior_Performance_Light!$J$93:$L$134,3,FALSE),0)</f>
        <v>0</v>
      </c>
      <c r="H81" s="106">
        <f>IFERROR(VLOOKUP(B81,Senior_Performance_Light!$N$93:$P$134,3,FALSE),0)</f>
        <v>0</v>
      </c>
      <c r="I81" s="141">
        <f>IFERROR(VLOOKUP(B81,Senior_Performance_Light!$R$93:$T$134,3,FALSE),0)</f>
        <v>0</v>
      </c>
      <c r="J81" s="171">
        <f>IFERROR(VLOOKUP(B81,Senior_Performance_Light!$V$93:$X$134,3,FALSE),0)</f>
        <v>0</v>
      </c>
      <c r="K81" s="85"/>
      <c r="L81" s="85"/>
      <c r="M81" s="85"/>
    </row>
    <row r="82" spans="1:13" ht="15" hidden="1" customHeight="1">
      <c r="A82" s="116" t="str">
        <f>TAG_RESTRICTED_LIGHT!A22</f>
        <v>No</v>
      </c>
      <c r="B82" s="82" t="str">
        <f>TAG_RESTRICTED_LIGHT!B22</f>
        <v>Blake Hotz</v>
      </c>
      <c r="C82" s="117">
        <f t="shared" si="2"/>
        <v>14</v>
      </c>
      <c r="D82" s="140">
        <f t="shared" si="3"/>
        <v>14</v>
      </c>
      <c r="E82" s="105">
        <f>IFERROR(VLOOKUP(B82,TAG_RESTRICTED_LIGHT!$B$93:$D$134,3,FALSE),0)</f>
        <v>0</v>
      </c>
      <c r="F82" s="105">
        <f>IFERROR(VLOOKUP(B82,TAG_RESTRICTED_LIGHT!$F$93:$H$134,3,FALSE),0)</f>
        <v>0</v>
      </c>
      <c r="G82" s="105">
        <f>IFERROR(VLOOKUP(B82,TAG_RESTRICTED_LIGHT!$J$93:$L$134,3,FALSE),0)</f>
        <v>14</v>
      </c>
      <c r="H82" s="106">
        <f>IFERROR(VLOOKUP(B82,TAG_RESTRICTED_LIGHT!$N$93:$P$134,3,FALSE),0)</f>
        <v>0</v>
      </c>
      <c r="I82" s="141">
        <f>IFERROR(VLOOKUP(B82,TAG_RESTRICTED_LIGHT!$R$93:$T$134,3,FALSE),0)</f>
        <v>0</v>
      </c>
      <c r="J82" s="171">
        <f>IFERROR(VLOOKUP(B82,TAG_RESTRICTED_LIGHT!$V$93:$X$134,3,FALSE),0)</f>
        <v>0</v>
      </c>
      <c r="K82" s="85"/>
      <c r="L82" s="85"/>
      <c r="M82" s="85"/>
    </row>
    <row r="83" spans="1:13" ht="15" customHeight="1">
      <c r="A83" s="116" t="str">
        <f>Senior_Performance_Light!A19</f>
        <v>No</v>
      </c>
      <c r="B83" s="82" t="str">
        <f>Senior_Performance_Light!B19</f>
        <v>Zakiah-Reginald Varley</v>
      </c>
      <c r="C83" s="117">
        <f t="shared" si="2"/>
        <v>28</v>
      </c>
      <c r="D83" s="140">
        <f t="shared" si="3"/>
        <v>28</v>
      </c>
      <c r="E83" s="105">
        <f>IFERROR(VLOOKUP(B83,Senior_Performance_Light!$B$93:$D$134,3,FALSE),0)</f>
        <v>0</v>
      </c>
      <c r="F83" s="105">
        <f>IFERROR(VLOOKUP(B83,Senior_Performance_Light!$F$93:$H$134,3,FALSE),0)</f>
        <v>0</v>
      </c>
      <c r="G83" s="105">
        <f>IFERROR(VLOOKUP(B83,Senior_Performance_Light!$J$93:$L$134,3,FALSE),0)</f>
        <v>28</v>
      </c>
      <c r="H83" s="106">
        <f>IFERROR(VLOOKUP(B83,Senior_Performance_Light!$N$93:$P$134,3,FALSE),0)</f>
        <v>0</v>
      </c>
      <c r="I83" s="141">
        <f>IFERROR(VLOOKUP(B83,Senior_Performance_Light!$R$93:$T$134,3,FALSE),0)</f>
        <v>0</v>
      </c>
      <c r="J83" s="171">
        <f>IFERROR(VLOOKUP(B83,Senior_Performance_Light!$V$93:$X$134,3,FALSE),0)</f>
        <v>0</v>
      </c>
      <c r="K83" s="85"/>
      <c r="L83" s="85"/>
      <c r="M83" s="85"/>
    </row>
    <row r="84" spans="1:13" ht="15" customHeight="1">
      <c r="A84" s="116" t="str">
        <f>TAG_RESTRICTED_HEAVY!A16</f>
        <v>No</v>
      </c>
      <c r="B84" s="82" t="str">
        <f>TAG_RESTRICTED_HEAVY!B16</f>
        <v>Stephen Zerafa</v>
      </c>
      <c r="C84" s="117">
        <f t="shared" si="2"/>
        <v>28</v>
      </c>
      <c r="D84" s="140">
        <f t="shared" si="3"/>
        <v>28</v>
      </c>
      <c r="E84" s="105">
        <f>IFERROR(VLOOKUP(B84,TAG_RESTRICTED_HEAVY!$B$93:$D$134,3,FALSE),0)</f>
        <v>14</v>
      </c>
      <c r="F84" s="105">
        <f>IFERROR(VLOOKUP(B84,TAG_RESTRICTED_HEAVY!$F$93:$H$134,3,FALSE),0)</f>
        <v>14</v>
      </c>
      <c r="G84" s="105">
        <f>IFERROR(VLOOKUP(B84,TAG_RESTRICTED_HEAVY!$J$93:$L$134,3,FALSE),0)</f>
        <v>0</v>
      </c>
      <c r="H84" s="106">
        <f>IFERROR(VLOOKUP(B84,TAG_RESTRICTED_HEAVY!$N$93:$P$134,3,FALSE),0)</f>
        <v>0</v>
      </c>
      <c r="I84" s="141">
        <f>IFERROR(VLOOKUP(B84,TAG_RESTRICTED_HEAVY!$R$93:$T$134,3,FALSE),0)</f>
        <v>0</v>
      </c>
      <c r="J84" s="171">
        <f>IFERROR(VLOOKUP(B84,TAG_RESTRICTED_HEAVY!$V$93:$X$134,3,FALSE),0)</f>
        <v>0</v>
      </c>
      <c r="K84" s="85"/>
      <c r="L84" s="85"/>
      <c r="M84" s="85"/>
    </row>
    <row r="85" spans="1:13" ht="15" customHeight="1">
      <c r="A85" s="116" t="str">
        <f>TAG_HEAVY!A12</f>
        <v>No</v>
      </c>
      <c r="B85" s="82" t="str">
        <f>TAG_HEAVY!B12</f>
        <v>Tony Bregonje</v>
      </c>
      <c r="C85" s="117">
        <f t="shared" si="2"/>
        <v>14</v>
      </c>
      <c r="D85" s="140">
        <f t="shared" si="3"/>
        <v>14</v>
      </c>
      <c r="E85" s="105">
        <f>IFERROR(VLOOKUP(B85,TAG_HEAVY!$B$93:$D$134,3,FALSE),0)</f>
        <v>0</v>
      </c>
      <c r="F85" s="105">
        <f>IFERROR(VLOOKUP(B85,TAG_HEAVY!$F$93:$H$134,3,FALSE),0)</f>
        <v>0</v>
      </c>
      <c r="G85" s="105">
        <f>IFERROR(VLOOKUP(B85,TAG_HEAVY!$J$93:$L$134,3,FALSE),0)</f>
        <v>14</v>
      </c>
      <c r="H85" s="106">
        <f>IFERROR(VLOOKUP(B85,TAG_HEAVY!$N$93:$P$134,3,FALSE),0)</f>
        <v>0</v>
      </c>
      <c r="I85" s="141">
        <f>IFERROR(VLOOKUP(B85,TAG_HEAVY!$R$93:$T$134,3,FALSE),0)</f>
        <v>0</v>
      </c>
      <c r="J85" s="171">
        <f>IFERROR(VLOOKUP(B85,TAG_HEAVY!$V$93:$X$134,3,FALSE),0)</f>
        <v>0</v>
      </c>
      <c r="K85" s="85"/>
      <c r="L85" s="85"/>
      <c r="M85" s="85"/>
    </row>
    <row r="86" spans="1:13" ht="15" customHeight="1">
      <c r="A86" s="116" t="str">
        <f>Senior_Performance_Light!A23</f>
        <v>No</v>
      </c>
      <c r="B86" s="82" t="str">
        <f>Senior_Performance_Light!B23</f>
        <v>Cooper Lollback</v>
      </c>
      <c r="C86" s="117">
        <f t="shared" si="2"/>
        <v>14</v>
      </c>
      <c r="D86" s="140">
        <f t="shared" si="3"/>
        <v>14</v>
      </c>
      <c r="E86" s="105">
        <f>IFERROR(VLOOKUP(B86,Senior_Performance_Light!$B$93:$D$134,3,FALSE),0)</f>
        <v>0</v>
      </c>
      <c r="F86" s="105">
        <f>IFERROR(VLOOKUP(B86,Senior_Performance_Light!$F$93:$H$134,3,FALSE),0)</f>
        <v>0</v>
      </c>
      <c r="G86" s="105">
        <f>IFERROR(VLOOKUP(B86,Senior_Performance_Light!$J$93:$L$134,3,FALSE),0)</f>
        <v>14</v>
      </c>
      <c r="H86" s="106">
        <f>IFERROR(VLOOKUP(B86,Senior_Performance_Light!$N$93:$P$134,3,FALSE),0)</f>
        <v>0</v>
      </c>
      <c r="I86" s="141">
        <f>IFERROR(VLOOKUP(B86,Senior_Performance_Light!$R$93:$T$134,3,FALSE),0)</f>
        <v>0</v>
      </c>
      <c r="J86" s="171">
        <f>IFERROR(VLOOKUP(B86,Senior_Performance_Light!$V$93:$X$134,3,FALSE),0)</f>
        <v>0</v>
      </c>
      <c r="K86" s="85"/>
      <c r="L86" s="85"/>
      <c r="M86" s="85"/>
    </row>
    <row r="87" spans="1:13" ht="15" customHeight="1">
      <c r="A87" s="116">
        <f>TAG_LIGHT!A24</f>
        <v>0</v>
      </c>
      <c r="B87" s="82">
        <f>TAG_LIGHT!B24</f>
        <v>0</v>
      </c>
      <c r="C87" s="117">
        <f t="shared" si="2"/>
        <v>0</v>
      </c>
      <c r="D87" s="140">
        <f t="shared" si="3"/>
        <v>0</v>
      </c>
      <c r="E87" s="105">
        <f>IFERROR(VLOOKUP(B87,TAG_LIGHT!$B$93:$D$134,3,FALSE),0)</f>
        <v>0</v>
      </c>
      <c r="F87" s="105">
        <f>IFERROR(VLOOKUP(B87,TAG_LIGHT!$F$93:$H$134,3,FALSE),0)</f>
        <v>0</v>
      </c>
      <c r="G87" s="105">
        <f>IFERROR(VLOOKUP(B87,TAG_LIGHT!$J$93:$L$134,3,FALSE),0)</f>
        <v>0</v>
      </c>
      <c r="H87" s="106">
        <f>IFERROR(VLOOKUP(B87,TAG_LIGHT!$N$93:$P$134,3,FALSE),0)</f>
        <v>0</v>
      </c>
      <c r="I87" s="141">
        <f>IFERROR(VLOOKUP(B87,TAG_LIGHT!$R$93:$T$134,3,FALSE),0)</f>
        <v>0</v>
      </c>
      <c r="J87" s="171">
        <f>IFERROR(VLOOKUP(B87,TAG_LIGHT!$V$93:$X$134,3,FALSE),0)</f>
        <v>0</v>
      </c>
      <c r="K87" s="85"/>
      <c r="L87" s="85"/>
      <c r="M87" s="85"/>
    </row>
    <row r="88" spans="1:13" ht="15" customHeight="1">
      <c r="A88" s="116">
        <f>TAG_HEAVY!A13</f>
        <v>0</v>
      </c>
      <c r="B88" s="82">
        <f>TAG_HEAVY!B13</f>
        <v>0</v>
      </c>
      <c r="C88" s="117">
        <f t="shared" si="2"/>
        <v>0</v>
      </c>
      <c r="D88" s="140">
        <f t="shared" si="3"/>
        <v>0</v>
      </c>
      <c r="E88" s="105">
        <f>IFERROR(VLOOKUP(B88,TAG_HEAVY!$B$93:$D$134,3,FALSE),0)</f>
        <v>0</v>
      </c>
      <c r="F88" s="105">
        <f>IFERROR(VLOOKUP(B88,TAG_HEAVY!$F$93:$H$134,3,FALSE),0)</f>
        <v>0</v>
      </c>
      <c r="G88" s="105">
        <f>IFERROR(VLOOKUP(B88,TAG_HEAVY!$J$93:$L$134,3,FALSE),0)</f>
        <v>0</v>
      </c>
      <c r="H88" s="106">
        <f>IFERROR(VLOOKUP(B88,TAG_HEAVY!$N$93:$P$134,3,FALSE),0)</f>
        <v>0</v>
      </c>
      <c r="I88" s="141">
        <f>IFERROR(VLOOKUP(B88,TAG_HEAVY!$R$93:$T$134,3,FALSE),0)</f>
        <v>0</v>
      </c>
      <c r="J88" s="171">
        <f>IFERROR(VLOOKUP(B88,TAG_HEAVY!$V$93:$X$134,3,FALSE),0)</f>
        <v>0</v>
      </c>
      <c r="K88" s="85"/>
      <c r="L88" s="85"/>
      <c r="M88" s="85"/>
    </row>
    <row r="89" spans="1:13" ht="15" customHeight="1">
      <c r="A89" s="116">
        <f>TAG_LIGHT!A22</f>
        <v>0</v>
      </c>
      <c r="B89" s="82">
        <f>TAG_LIGHT!B22</f>
        <v>0</v>
      </c>
      <c r="C89" s="117">
        <f t="shared" si="2"/>
        <v>0</v>
      </c>
      <c r="D89" s="140">
        <f t="shared" si="3"/>
        <v>0</v>
      </c>
      <c r="E89" s="105">
        <f>IFERROR(VLOOKUP(B89,TAG_LIGHT!$B$93:$D$134,3,FALSE),0)</f>
        <v>0</v>
      </c>
      <c r="F89" s="105">
        <f>IFERROR(VLOOKUP(B89,TAG_LIGHT!$F$93:$H$134,3,FALSE),0)</f>
        <v>0</v>
      </c>
      <c r="G89" s="105">
        <f>IFERROR(VLOOKUP(B89,TAG_LIGHT!$J$93:$L$134,3,FALSE),0)</f>
        <v>0</v>
      </c>
      <c r="H89" s="106">
        <f>IFERROR(VLOOKUP(B89,TAG_LIGHT!$N$93:$P$134,3,FALSE),0)</f>
        <v>0</v>
      </c>
      <c r="I89" s="141">
        <f>IFERROR(VLOOKUP(B89,TAG_LIGHT!$R$93:$T$134,3,FALSE),0)</f>
        <v>0</v>
      </c>
      <c r="J89" s="171">
        <f>IFERROR(VLOOKUP(B89,TAG_LIGHT!$V$93:$X$134,3,FALSE),0)</f>
        <v>0</v>
      </c>
      <c r="K89" s="85"/>
      <c r="L89" s="85"/>
      <c r="M89" s="85"/>
    </row>
    <row r="90" spans="1:13" ht="15" customHeight="1">
      <c r="A90" s="116">
        <f>TAG_LIGHT!A26</f>
        <v>0</v>
      </c>
      <c r="B90" s="82">
        <f>TAG_LIGHT!B26</f>
        <v>0</v>
      </c>
      <c r="C90" s="117">
        <f t="shared" si="2"/>
        <v>0</v>
      </c>
      <c r="D90" s="140">
        <f t="shared" si="3"/>
        <v>0</v>
      </c>
      <c r="E90" s="105">
        <f>IFERROR(VLOOKUP(B90,TAG_LIGHT!$B$93:$D$134,3,FALSE),0)</f>
        <v>0</v>
      </c>
      <c r="F90" s="105">
        <f>IFERROR(VLOOKUP(B90,TAG_LIGHT!$F$93:$H$134,3,FALSE),0)</f>
        <v>0</v>
      </c>
      <c r="G90" s="105">
        <f>IFERROR(VLOOKUP(B90,TAG_LIGHT!$J$93:$L$134,3,FALSE),0)</f>
        <v>0</v>
      </c>
      <c r="H90" s="106">
        <f>IFERROR(VLOOKUP(B90,TAG_LIGHT!$N$93:$P$134,3,FALSE),0)</f>
        <v>0</v>
      </c>
      <c r="I90" s="141">
        <f>IFERROR(VLOOKUP(B90,TAG_LIGHT!$R$93:$T$134,3,FALSE),0)</f>
        <v>0</v>
      </c>
      <c r="J90" s="171">
        <f>IFERROR(VLOOKUP(B90,TAG_LIGHT!$V$93:$X$134,3,FALSE),0)</f>
        <v>0</v>
      </c>
      <c r="K90" s="85"/>
      <c r="L90" s="85"/>
      <c r="M90" s="85"/>
    </row>
    <row r="91" spans="1:13" ht="15" customHeight="1">
      <c r="A91" s="116">
        <f>TAG_RESTRICTED_LIGHT!A23</f>
        <v>0</v>
      </c>
      <c r="B91" s="82">
        <f>TAG_RESTRICTED_LIGHT!B23</f>
        <v>0</v>
      </c>
      <c r="C91" s="117">
        <f t="shared" si="2"/>
        <v>0</v>
      </c>
      <c r="D91" s="140">
        <f t="shared" si="3"/>
        <v>0</v>
      </c>
      <c r="E91" s="105">
        <f>IFERROR(VLOOKUP(B91,TAG_RESTRICTED_LIGHT!$B$93:$D$134,3,FALSE),0)</f>
        <v>0</v>
      </c>
      <c r="F91" s="105">
        <f>IFERROR(VLOOKUP(B91,TAG_RESTRICTED_LIGHT!$F$93:$H$134,3,FALSE),0)</f>
        <v>0</v>
      </c>
      <c r="G91" s="105">
        <f>IFERROR(VLOOKUP(B91,TAG_RESTRICTED_LIGHT!$J$93:$L$134,3,FALSE),0)</f>
        <v>0</v>
      </c>
      <c r="H91" s="106">
        <f>IFERROR(VLOOKUP(B91,TAG_RESTRICTED_LIGHT!$N$93:$P$134,3,FALSE),0)</f>
        <v>0</v>
      </c>
      <c r="I91" s="141">
        <f>IFERROR(VLOOKUP(B91,TAG_RESTRICTED_LIGHT!$R$93:$T$134,3,FALSE),0)</f>
        <v>0</v>
      </c>
      <c r="J91" s="171">
        <f>IFERROR(VLOOKUP(B91,TAG_RESTRICTED_LIGHT!$V$93:$X$134,3,FALSE),0)</f>
        <v>0</v>
      </c>
      <c r="K91" s="85"/>
      <c r="L91" s="85"/>
      <c r="M91" s="85"/>
    </row>
    <row r="92" spans="1:13" ht="15" customHeight="1">
      <c r="A92" s="116">
        <f>TAG_LIGHT!A21</f>
        <v>0</v>
      </c>
      <c r="B92" s="82">
        <f>TAG_LIGHT!B21</f>
        <v>0</v>
      </c>
      <c r="C92" s="117">
        <f t="shared" si="2"/>
        <v>0</v>
      </c>
      <c r="D92" s="140">
        <f t="shared" si="3"/>
        <v>0</v>
      </c>
      <c r="E92" s="105">
        <f>IFERROR(VLOOKUP(B92,TAG_LIGHT!$B$93:$D$134,3,FALSE),0)</f>
        <v>0</v>
      </c>
      <c r="F92" s="105">
        <f>IFERROR(VLOOKUP(B92,TAG_LIGHT!$F$93:$H$134,3,FALSE),0)</f>
        <v>0</v>
      </c>
      <c r="G92" s="105">
        <f>IFERROR(VLOOKUP(B92,TAG_LIGHT!$J$93:$L$134,3,FALSE),0)</f>
        <v>0</v>
      </c>
      <c r="H92" s="106">
        <f>IFERROR(VLOOKUP(B92,TAG_LIGHT!$N$93:$P$134,3,FALSE),0)</f>
        <v>0</v>
      </c>
      <c r="I92" s="141">
        <f>IFERROR(VLOOKUP(B92,TAG_LIGHT!$R$93:$T$134,3,FALSE),0)</f>
        <v>0</v>
      </c>
      <c r="J92" s="171">
        <f>IFERROR(VLOOKUP(B92,TAG_LIGHT!$V$93:$X$134,3,FALSE),0)</f>
        <v>0</v>
      </c>
      <c r="K92" s="85"/>
      <c r="L92" s="85"/>
      <c r="M92" s="85"/>
    </row>
    <row r="93" spans="1:13" ht="15" customHeight="1">
      <c r="A93" s="116">
        <f>TAG_LIGHT!A23</f>
        <v>0</v>
      </c>
      <c r="B93" s="82">
        <f>TAG_LIGHT!B23</f>
        <v>0</v>
      </c>
      <c r="C93" s="117">
        <f t="shared" si="2"/>
        <v>0</v>
      </c>
      <c r="D93" s="140">
        <f t="shared" si="3"/>
        <v>0</v>
      </c>
      <c r="E93" s="105">
        <f>IFERROR(VLOOKUP(B93,TAG_LIGHT!$B$93:$D$134,3,FALSE),0)</f>
        <v>0</v>
      </c>
      <c r="F93" s="105">
        <f>IFERROR(VLOOKUP(B93,TAG_LIGHT!$F$93:$H$134,3,FALSE),0)</f>
        <v>0</v>
      </c>
      <c r="G93" s="105">
        <f>IFERROR(VLOOKUP(B93,TAG_LIGHT!$J$93:$L$134,3,FALSE),0)</f>
        <v>0</v>
      </c>
      <c r="H93" s="106">
        <f>IFERROR(VLOOKUP(B93,TAG_LIGHT!$N$93:$P$134,3,FALSE),0)</f>
        <v>0</v>
      </c>
      <c r="I93" s="141">
        <f>IFERROR(VLOOKUP(B93,TAG_LIGHT!$R$93:$T$134,3,FALSE),0)</f>
        <v>0</v>
      </c>
      <c r="J93" s="171">
        <f>IFERROR(VLOOKUP(B93,TAG_LIGHT!$V$93:$X$134,3,FALSE),0)</f>
        <v>0</v>
      </c>
      <c r="K93" s="85"/>
      <c r="L93" s="85"/>
      <c r="M93" s="85"/>
    </row>
    <row r="94" spans="1:13" ht="15" customHeight="1">
      <c r="A94" s="116">
        <f>TAG_HEAVY!A14</f>
        <v>0</v>
      </c>
      <c r="B94" s="82">
        <f>TAG_HEAVY!B14</f>
        <v>0</v>
      </c>
      <c r="C94" s="117">
        <f t="shared" si="2"/>
        <v>0</v>
      </c>
      <c r="D94" s="140">
        <f t="shared" si="3"/>
        <v>0</v>
      </c>
      <c r="E94" s="105">
        <f>IFERROR(VLOOKUP(B94,TAG_HEAVY!$B$93:$D$134,3,FALSE),0)</f>
        <v>0</v>
      </c>
      <c r="F94" s="105">
        <f>IFERROR(VLOOKUP(B94,TAG_HEAVY!$F$93:$H$134,3,FALSE),0)</f>
        <v>0</v>
      </c>
      <c r="G94" s="105">
        <f>IFERROR(VLOOKUP(B94,TAG_HEAVY!$J$93:$L$134,3,FALSE),0)</f>
        <v>0</v>
      </c>
      <c r="H94" s="106">
        <f>IFERROR(VLOOKUP(B94,TAG_HEAVY!$N$93:$P$134,3,FALSE),0)</f>
        <v>0</v>
      </c>
      <c r="I94" s="141">
        <f>IFERROR(VLOOKUP(B94,TAG_HEAVY!$R$93:$T$134,3,FALSE),0)</f>
        <v>0</v>
      </c>
      <c r="J94" s="171">
        <f>IFERROR(VLOOKUP(B94,TAG_HEAVY!$V$93:$X$134,3,FALSE),0)</f>
        <v>0</v>
      </c>
      <c r="K94" s="85"/>
      <c r="L94" s="85"/>
      <c r="M94" s="85"/>
    </row>
    <row r="95" spans="1:13" ht="15" customHeight="1">
      <c r="A95" s="116">
        <f>TAG_LIGHT!A25</f>
        <v>0</v>
      </c>
      <c r="B95" s="82">
        <f>TAG_LIGHT!B25</f>
        <v>0</v>
      </c>
      <c r="C95" s="117">
        <f t="shared" si="2"/>
        <v>0</v>
      </c>
      <c r="D95" s="140">
        <f t="shared" si="3"/>
        <v>0</v>
      </c>
      <c r="E95" s="105">
        <f>IFERROR(VLOOKUP(B95,TAG_LIGHT!$B$93:$D$134,3,FALSE),0)</f>
        <v>0</v>
      </c>
      <c r="F95" s="105">
        <f>IFERROR(VLOOKUP(B95,TAG_LIGHT!$F$93:$H$134,3,FALSE),0)</f>
        <v>0</v>
      </c>
      <c r="G95" s="105">
        <f>IFERROR(VLOOKUP(B95,TAG_LIGHT!$J$93:$L$134,3,FALSE),0)</f>
        <v>0</v>
      </c>
      <c r="H95" s="106">
        <f>IFERROR(VLOOKUP(B95,TAG_LIGHT!$N$93:$P$134,3,FALSE),0)</f>
        <v>0</v>
      </c>
      <c r="I95" s="141">
        <f>IFERROR(VLOOKUP(B95,TAG_LIGHT!$R$93:$T$134,3,FALSE),0)</f>
        <v>0</v>
      </c>
      <c r="J95" s="171">
        <f>IFERROR(VLOOKUP(B95,TAG_LIGHT!$V$93:$X$134,3,FALSE),0)</f>
        <v>0</v>
      </c>
      <c r="K95" s="85"/>
      <c r="L95" s="85"/>
      <c r="M95" s="85"/>
    </row>
    <row r="96" spans="1:13" ht="15" customHeight="1">
      <c r="A96" s="116">
        <f>Senior_Performance_Heavy!A6</f>
        <v>0</v>
      </c>
      <c r="B96" s="82">
        <f>Senior_Performance_Heavy!B6</f>
        <v>0</v>
      </c>
      <c r="C96" s="117">
        <f t="shared" si="2"/>
        <v>0</v>
      </c>
      <c r="D96" s="140">
        <f t="shared" si="3"/>
        <v>0</v>
      </c>
      <c r="E96" s="105">
        <f>IFERROR(VLOOKUP(B96,Senior_Performance_Heavy!$B$93:$D$134,3,FALSE),0)</f>
        <v>0</v>
      </c>
      <c r="F96" s="105">
        <f>IFERROR(VLOOKUP(B96,Senior_Performance_Heavy!$F$93:$H$134,3,FALSE),0)</f>
        <v>0</v>
      </c>
      <c r="G96" s="105">
        <f>IFERROR(VLOOKUP(B96,Senior_Performance_Heavy!$J$93:$L$134,3,FALSE),0)</f>
        <v>0</v>
      </c>
      <c r="H96" s="106">
        <f>IFERROR(VLOOKUP(B96,Senior_Performance_Heavy!$N$93:$P$134,3,FALSE),0)</f>
        <v>0</v>
      </c>
      <c r="I96" s="141">
        <f>IFERROR(VLOOKUP(B96,Senior_Performance_Heavy!$R$93:$T$134,3,FALSE),0)</f>
        <v>0</v>
      </c>
      <c r="J96" s="171">
        <f>IFERROR(VLOOKUP(B96,Senior_Performance_Heavy!$V$93:$X$134,3,FALSE),0)</f>
        <v>0</v>
      </c>
      <c r="K96" s="85"/>
      <c r="L96" s="85"/>
      <c r="M96" s="85"/>
    </row>
    <row r="97" spans="1:13" ht="15" customHeight="1">
      <c r="A97" s="116">
        <f>TAG_RESTRICTED_LIGHT!A24</f>
        <v>0</v>
      </c>
      <c r="B97" s="82">
        <f>TAG_RESTRICTED_LIGHT!B24</f>
        <v>0</v>
      </c>
      <c r="C97" s="117">
        <f t="shared" si="2"/>
        <v>0</v>
      </c>
      <c r="D97" s="140">
        <f t="shared" si="3"/>
        <v>0</v>
      </c>
      <c r="E97" s="105">
        <f>IFERROR(VLOOKUP(B97,TAG_RESTRICTED_LIGHT!$B$93:$D$134,3,FALSE),0)</f>
        <v>0</v>
      </c>
      <c r="F97" s="105">
        <f>IFERROR(VLOOKUP(B97,TAG_RESTRICTED_LIGHT!$F$93:$H$134,3,FALSE),0)</f>
        <v>0</v>
      </c>
      <c r="G97" s="105">
        <f>IFERROR(VLOOKUP(B97,TAG_RESTRICTED_LIGHT!$J$93:$L$134,3,FALSE),0)</f>
        <v>0</v>
      </c>
      <c r="H97" s="106">
        <f>IFERROR(VLOOKUP(B97,TAG_RESTRICTED_LIGHT!$N$93:$P$134,3,FALSE),0)</f>
        <v>0</v>
      </c>
      <c r="I97" s="141">
        <f>IFERROR(VLOOKUP(B97,TAG_RESTRICTED_LIGHT!$R$93:$T$134,3,FALSE),0)</f>
        <v>0</v>
      </c>
      <c r="J97" s="171">
        <f>IFERROR(VLOOKUP(B97,TAG_RESTRICTED_LIGHT!$V$93:$X$134,3,FALSE),0)</f>
        <v>0</v>
      </c>
      <c r="K97" s="85"/>
      <c r="L97" s="85"/>
      <c r="M97" s="85"/>
    </row>
    <row r="98" spans="1:13" ht="15" customHeight="1">
      <c r="A98" s="116">
        <f>TAG_RESTRICTED_LIGHT!A28</f>
        <v>0</v>
      </c>
      <c r="B98" s="82">
        <f>TAG_RESTRICTED_LIGHT!B28</f>
        <v>0</v>
      </c>
      <c r="C98" s="117">
        <f t="shared" si="2"/>
        <v>0</v>
      </c>
      <c r="D98" s="140">
        <f t="shared" si="3"/>
        <v>0</v>
      </c>
      <c r="E98" s="105">
        <f>IFERROR(VLOOKUP(B98,TAG_RESTRICTED_LIGHT!$B$93:$D$134,3,FALSE),0)</f>
        <v>0</v>
      </c>
      <c r="F98" s="105">
        <f>IFERROR(VLOOKUP(B98,TAG_RESTRICTED_LIGHT!$F$93:$H$134,3,FALSE),0)</f>
        <v>0</v>
      </c>
      <c r="G98" s="105">
        <f>IFERROR(VLOOKUP(B98,TAG_RESTRICTED_LIGHT!$J$93:$L$134,3,FALSE),0)</f>
        <v>0</v>
      </c>
      <c r="H98" s="106">
        <f>IFERROR(VLOOKUP(B98,TAG_RESTRICTED_LIGHT!$N$93:$P$134,3,FALSE),0)</f>
        <v>0</v>
      </c>
      <c r="I98" s="141">
        <f>IFERROR(VLOOKUP(B98,TAG_RESTRICTED_LIGHT!$R$93:$T$134,3,FALSE),0)</f>
        <v>0</v>
      </c>
      <c r="J98" s="171">
        <f>IFERROR(VLOOKUP(B98,TAG_RESTRICTED_LIGHT!$V$93:$X$134,3,FALSE),0)</f>
        <v>0</v>
      </c>
      <c r="K98" s="85"/>
      <c r="L98" s="85"/>
      <c r="M98" s="85"/>
    </row>
    <row r="99" spans="1:13" ht="15" customHeight="1">
      <c r="A99" s="116">
        <f>'4SSM'!A6</f>
        <v>0</v>
      </c>
      <c r="B99" s="82">
        <f>'4SSM'!B6</f>
        <v>0</v>
      </c>
      <c r="C99" s="117">
        <f t="shared" si="2"/>
        <v>0</v>
      </c>
      <c r="D99" s="140">
        <f t="shared" si="3"/>
        <v>0</v>
      </c>
      <c r="E99" s="105">
        <f>IFERROR(VLOOKUP(B99,'4SSM'!$B$93:$D$134,3,FALSE),0)</f>
        <v>0</v>
      </c>
      <c r="F99" s="105">
        <f>IFERROR(VLOOKUP(B99,'4SSM'!$F$93:$H$134,3,FALSE),0)</f>
        <v>0</v>
      </c>
      <c r="G99" s="105">
        <f>IFERROR(VLOOKUP(B99,'4SSM'!$J$93:$L$134,3,FALSE),0)</f>
        <v>0</v>
      </c>
      <c r="H99" s="106">
        <f>IFERROR(VLOOKUP(B99,'4SSM'!$N$93:$P$134,3,FALSE),0)</f>
        <v>0</v>
      </c>
      <c r="I99" s="141">
        <f>IFERROR(VLOOKUP(B99,'4SSM'!$R$93:$T$134,3,FALSE),0)</f>
        <v>0</v>
      </c>
      <c r="J99" s="171">
        <f>IFERROR(VLOOKUP(B99,'4SSM'!$V$93:$X$134,3,FALSE),0)</f>
        <v>0</v>
      </c>
      <c r="K99" s="85"/>
      <c r="L99" s="85"/>
      <c r="M99" s="85"/>
    </row>
    <row r="100" spans="1:13" ht="15" customHeight="1">
      <c r="A100" s="116">
        <f>TAG_RESTRICTED_LIGHT!A26</f>
        <v>0</v>
      </c>
      <c r="B100" s="82">
        <f>TAG_RESTRICTED_LIGHT!B26</f>
        <v>0</v>
      </c>
      <c r="C100" s="117">
        <f t="shared" si="2"/>
        <v>0</v>
      </c>
      <c r="D100" s="140">
        <f t="shared" si="3"/>
        <v>0</v>
      </c>
      <c r="E100" s="105">
        <f>IFERROR(VLOOKUP(B100,TAG_RESTRICTED_LIGHT!$B$93:$D$134,3,FALSE),0)</f>
        <v>0</v>
      </c>
      <c r="F100" s="105">
        <f>IFERROR(VLOOKUP(B100,TAG_RESTRICTED_LIGHT!$F$93:$H$134,3,FALSE),0)</f>
        <v>0</v>
      </c>
      <c r="G100" s="105">
        <f>IFERROR(VLOOKUP(B100,TAG_RESTRICTED_LIGHT!$J$93:$L$134,3,FALSE),0)</f>
        <v>0</v>
      </c>
      <c r="H100" s="106">
        <f>IFERROR(VLOOKUP(B100,TAG_RESTRICTED_LIGHT!$N$93:$P$134,3,FALSE),0)</f>
        <v>0</v>
      </c>
      <c r="I100" s="141">
        <f>IFERROR(VLOOKUP(B100,TAG_RESTRICTED_LIGHT!$R$93:$T$134,3,FALSE),0)</f>
        <v>0</v>
      </c>
      <c r="J100" s="171">
        <f>IFERROR(VLOOKUP(B100,TAG_RESTRICTED_LIGHT!$V$93:$X$134,3,FALSE),0)</f>
        <v>0</v>
      </c>
      <c r="K100" s="85"/>
      <c r="L100" s="85"/>
      <c r="M100" s="85"/>
    </row>
    <row r="101" spans="1:13" ht="15" customHeight="1">
      <c r="A101" s="116">
        <f>TAG_RESTRICTED_LIGHT!A25</f>
        <v>0</v>
      </c>
      <c r="B101" s="82">
        <f>TAG_RESTRICTED_LIGHT!B25</f>
        <v>0</v>
      </c>
      <c r="C101" s="117">
        <f t="shared" si="2"/>
        <v>0</v>
      </c>
      <c r="D101" s="140">
        <f t="shared" si="3"/>
        <v>0</v>
      </c>
      <c r="E101" s="105">
        <f>IFERROR(VLOOKUP(B101,TAG_RESTRICTED_LIGHT!$B$93:$D$134,3,FALSE),0)</f>
        <v>0</v>
      </c>
      <c r="F101" s="105">
        <f>IFERROR(VLOOKUP(B101,TAG_RESTRICTED_LIGHT!$F$93:$H$134,3,FALSE),0)</f>
        <v>0</v>
      </c>
      <c r="G101" s="105">
        <f>IFERROR(VLOOKUP(B101,TAG_RESTRICTED_LIGHT!$J$93:$L$134,3,FALSE),0)</f>
        <v>0</v>
      </c>
      <c r="H101" s="106">
        <f>IFERROR(VLOOKUP(B101,TAG_RESTRICTED_LIGHT!$N$93:$P$134,3,FALSE),0)</f>
        <v>0</v>
      </c>
      <c r="I101" s="141">
        <f>IFERROR(VLOOKUP(B101,TAG_RESTRICTED_LIGHT!$R$93:$T$134,3,FALSE),0)</f>
        <v>0</v>
      </c>
      <c r="J101" s="171">
        <f>IFERROR(VLOOKUP(B101,TAG_RESTRICTED_LIGHT!$V$93:$X$134,3,FALSE),0)</f>
        <v>0</v>
      </c>
      <c r="K101" s="85"/>
      <c r="L101" s="85"/>
      <c r="M101" s="85"/>
    </row>
    <row r="102" spans="1:13" ht="15" customHeight="1">
      <c r="A102" s="116">
        <f>TAG_RESTRICTED_LIGHT!A27</f>
        <v>0</v>
      </c>
      <c r="B102" s="82">
        <f>TAG_RESTRICTED_LIGHT!B27</f>
        <v>0</v>
      </c>
      <c r="C102" s="117">
        <f t="shared" si="2"/>
        <v>0</v>
      </c>
      <c r="D102" s="140">
        <f t="shared" si="3"/>
        <v>0</v>
      </c>
      <c r="E102" s="105">
        <f>IFERROR(VLOOKUP(B102,TAG_RESTRICTED_LIGHT!$B$93:$D$134,3,FALSE),0)</f>
        <v>0</v>
      </c>
      <c r="F102" s="105">
        <f>IFERROR(VLOOKUP(B102,TAG_RESTRICTED_LIGHT!$F$93:$H$134,3,FALSE),0)</f>
        <v>0</v>
      </c>
      <c r="G102" s="105">
        <f>IFERROR(VLOOKUP(B102,TAG_RESTRICTED_LIGHT!$J$93:$L$134,3,FALSE),0)</f>
        <v>0</v>
      </c>
      <c r="H102" s="106">
        <f>IFERROR(VLOOKUP(B102,TAG_RESTRICTED_LIGHT!$N$93:$P$134,3,FALSE),0)</f>
        <v>0</v>
      </c>
      <c r="I102" s="141">
        <f>IFERROR(VLOOKUP(B102,TAG_RESTRICTED_LIGHT!$R$93:$T$134,3,FALSE),0)</f>
        <v>0</v>
      </c>
      <c r="J102" s="171">
        <f>IFERROR(VLOOKUP(B102,TAG_RESTRICTED_LIGHT!$V$93:$X$134,3,FALSE),0)</f>
        <v>0</v>
      </c>
      <c r="K102" s="85"/>
      <c r="L102" s="85"/>
      <c r="M102" s="85"/>
    </row>
    <row r="103" spans="1:13" ht="15" customHeight="1">
      <c r="A103" s="116">
        <f>'4SSM'!A9</f>
        <v>0</v>
      </c>
      <c r="B103" s="82">
        <f>'4SSM'!B9</f>
        <v>0</v>
      </c>
      <c r="C103" s="117">
        <f t="shared" si="2"/>
        <v>0</v>
      </c>
      <c r="D103" s="140">
        <f t="shared" si="3"/>
        <v>0</v>
      </c>
      <c r="E103" s="105">
        <f>IFERROR(VLOOKUP(B103,'4SSM'!$B$93:$D$134,3,FALSE),0)</f>
        <v>0</v>
      </c>
      <c r="F103" s="105">
        <f>IFERROR(VLOOKUP(B103,'4SSM'!$F$93:$H$134,3,FALSE),0)</f>
        <v>0</v>
      </c>
      <c r="G103" s="105">
        <f>IFERROR(VLOOKUP(B103,'4SSM'!$J$93:$L$134,3,FALSE),0)</f>
        <v>0</v>
      </c>
      <c r="H103" s="106">
        <f>IFERROR(VLOOKUP(B103,'4SSM'!$N$93:$P$134,3,FALSE),0)</f>
        <v>0</v>
      </c>
      <c r="I103" s="141">
        <f>IFERROR(VLOOKUP(B103,'4SSM'!$R$93:$T$134,3,FALSE),0)</f>
        <v>0</v>
      </c>
      <c r="J103" s="171">
        <f>IFERROR(VLOOKUP(B103,'4SSM'!$V$93:$X$134,3,FALSE),0)</f>
        <v>0</v>
      </c>
      <c r="K103" s="85"/>
      <c r="L103" s="85"/>
      <c r="M103" s="85"/>
    </row>
    <row r="104" spans="1:13" ht="15" customHeight="1">
      <c r="A104" s="116">
        <f>'4SSM'!A7</f>
        <v>0</v>
      </c>
      <c r="B104" s="82">
        <f>'4SSM'!B7</f>
        <v>0</v>
      </c>
      <c r="C104" s="117">
        <f t="shared" si="2"/>
        <v>0</v>
      </c>
      <c r="D104" s="140">
        <f t="shared" si="3"/>
        <v>0</v>
      </c>
      <c r="E104" s="105">
        <f>IFERROR(VLOOKUP(B104,'4SSM'!$B$93:$D$134,3,FALSE),0)</f>
        <v>0</v>
      </c>
      <c r="F104" s="105">
        <f>IFERROR(VLOOKUP(B104,'4SSM'!$F$93:$H$134,3,FALSE),0)</f>
        <v>0</v>
      </c>
      <c r="G104" s="105">
        <f>IFERROR(VLOOKUP(B104,'4SSM'!$J$93:$L$134,3,FALSE),0)</f>
        <v>0</v>
      </c>
      <c r="H104" s="106">
        <f>IFERROR(VLOOKUP(B104,'4SSM'!$N$93:$P$134,3,FALSE),0)</f>
        <v>0</v>
      </c>
      <c r="I104" s="141">
        <f>IFERROR(VLOOKUP(B104,'4SSM'!$R$93:$T$134,3,FALSE),0)</f>
        <v>0</v>
      </c>
      <c r="J104" s="171">
        <f>IFERROR(VLOOKUP(B104,'4SSM'!$V$93:$X$134,3,FALSE),0)</f>
        <v>0</v>
      </c>
      <c r="K104" s="85"/>
      <c r="L104" s="85"/>
      <c r="M104" s="85"/>
    </row>
    <row r="105" spans="1:13" ht="15" customHeight="1">
      <c r="A105" s="116">
        <f>'4SSM'!A8</f>
        <v>0</v>
      </c>
      <c r="B105" s="82">
        <f>'4SSM'!B8</f>
        <v>0</v>
      </c>
      <c r="C105" s="117">
        <f t="shared" si="2"/>
        <v>0</v>
      </c>
      <c r="D105" s="140">
        <f t="shared" si="3"/>
        <v>0</v>
      </c>
      <c r="E105" s="105">
        <f>IFERROR(VLOOKUP(B105,'4SSM'!$B$93:$D$134,3,FALSE),0)</f>
        <v>0</v>
      </c>
      <c r="F105" s="105">
        <f>IFERROR(VLOOKUP(B105,'4SSM'!$F$93:$H$134,3,FALSE),0)</f>
        <v>0</v>
      </c>
      <c r="G105" s="105">
        <f>IFERROR(VLOOKUP(B105,'4SSM'!$J$93:$L$134,3,FALSE),0)</f>
        <v>0</v>
      </c>
      <c r="H105" s="106">
        <f>IFERROR(VLOOKUP(B105,'4SSM'!$N$93:$P$134,3,FALSE),0)</f>
        <v>0</v>
      </c>
      <c r="I105" s="141">
        <f>IFERROR(VLOOKUP(B105,'4SSM'!$R$93:$T$134,3,FALSE),0)</f>
        <v>0</v>
      </c>
      <c r="J105" s="171">
        <f>IFERROR(VLOOKUP(B105,'4SSM'!$V$93:$X$134,3,FALSE),0)</f>
        <v>0</v>
      </c>
      <c r="K105" s="85"/>
      <c r="L105" s="85"/>
      <c r="M105" s="85"/>
    </row>
    <row r="106" spans="1:13" ht="15" customHeight="1">
      <c r="A106" s="116">
        <f>TAG_RESTRICTED_LIGHT!A30</f>
        <v>0</v>
      </c>
      <c r="B106" s="82">
        <f>TAG_RESTRICTED_LIGHT!B30</f>
        <v>0</v>
      </c>
      <c r="C106" s="117">
        <f t="shared" si="2"/>
        <v>0</v>
      </c>
      <c r="D106" s="140">
        <f t="shared" si="3"/>
        <v>0</v>
      </c>
      <c r="E106" s="105">
        <f>IFERROR(VLOOKUP(B106,TAG_RESTRICTED_LIGHT!$B$93:$D$134,3,FALSE),0)</f>
        <v>0</v>
      </c>
      <c r="F106" s="105">
        <f>IFERROR(VLOOKUP(B106,TAG_RESTRICTED_LIGHT!$F$93:$H$134,3,FALSE),0)</f>
        <v>0</v>
      </c>
      <c r="G106" s="105">
        <f>IFERROR(VLOOKUP(B106,TAG_RESTRICTED_LIGHT!$J$93:$L$134,3,FALSE),0)</f>
        <v>0</v>
      </c>
      <c r="H106" s="106">
        <f>IFERROR(VLOOKUP(B106,TAG_RESTRICTED_LIGHT!$N$93:$P$134,3,FALSE),0)</f>
        <v>0</v>
      </c>
      <c r="I106" s="141">
        <f>IFERROR(VLOOKUP(B106,TAG_RESTRICTED_LIGHT!$R$93:$T$134,3,FALSE),0)</f>
        <v>0</v>
      </c>
      <c r="J106" s="171">
        <f>IFERROR(VLOOKUP(B106,TAG_RESTRICTED_LIGHT!$V$93:$X$134,3,FALSE),0)</f>
        <v>0</v>
      </c>
      <c r="K106" s="85"/>
      <c r="L106" s="85"/>
      <c r="M106" s="85"/>
    </row>
    <row r="107" spans="1:13" ht="15" customHeight="1">
      <c r="A107" s="116">
        <f>TAG_RESTRICTED_LIGHT!A29</f>
        <v>0</v>
      </c>
      <c r="B107" s="82">
        <f>TAG_RESTRICTED_LIGHT!B29</f>
        <v>0</v>
      </c>
      <c r="C107" s="117">
        <f t="shared" si="2"/>
        <v>0</v>
      </c>
      <c r="D107" s="140">
        <f t="shared" si="3"/>
        <v>0</v>
      </c>
      <c r="E107" s="105">
        <f>IFERROR(VLOOKUP(B107,TAG_RESTRICTED_LIGHT!$B$93:$D$134,3,FALSE),0)</f>
        <v>0</v>
      </c>
      <c r="F107" s="105">
        <f>IFERROR(VLOOKUP(B107,TAG_RESTRICTED_LIGHT!$F$93:$H$134,3,FALSE),0)</f>
        <v>0</v>
      </c>
      <c r="G107" s="105">
        <f>IFERROR(VLOOKUP(B107,TAG_RESTRICTED_LIGHT!$J$93:$L$134,3,FALSE),0)</f>
        <v>0</v>
      </c>
      <c r="H107" s="106">
        <f>IFERROR(VLOOKUP(B107,TAG_RESTRICTED_LIGHT!$N$93:$P$134,3,FALSE),0)</f>
        <v>0</v>
      </c>
      <c r="I107" s="141">
        <f>IFERROR(VLOOKUP(B107,TAG_RESTRICTED_LIGHT!$R$93:$T$134,3,FALSE),0)</f>
        <v>0</v>
      </c>
      <c r="J107" s="171">
        <f>IFERROR(VLOOKUP(B107,TAG_RESTRICTED_LIGHT!$V$93:$X$134,3,FALSE),0)</f>
        <v>0</v>
      </c>
      <c r="K107" s="85"/>
      <c r="L107" s="85"/>
      <c r="M107" s="85"/>
    </row>
    <row r="108" spans="1:13" ht="15" customHeight="1">
      <c r="A108" s="116">
        <f>'4SSSH'!A7</f>
        <v>0</v>
      </c>
      <c r="B108" s="82">
        <f>'4SSSH'!B7</f>
        <v>0</v>
      </c>
      <c r="C108" s="117">
        <f t="shared" si="2"/>
        <v>0</v>
      </c>
      <c r="D108" s="140">
        <f t="shared" si="3"/>
        <v>0</v>
      </c>
      <c r="E108" s="105">
        <f>IFERROR(VLOOKUP(B108,'4SSSH'!$B$93:$D$134,3,FALSE),0)</f>
        <v>0</v>
      </c>
      <c r="F108" s="105">
        <f>IFERROR(VLOOKUP(B108,'4SSSH'!$F$93:$H$134,3,FALSE),0)</f>
        <v>0</v>
      </c>
      <c r="G108" s="105">
        <f>IFERROR(VLOOKUP(B108,'4SSSH'!$J$93:$L$134,3,FALSE),0)</f>
        <v>0</v>
      </c>
      <c r="H108" s="106">
        <f>IFERROR(VLOOKUP(B108,'4SSSH'!$N$93:$P$134,3,FALSE),0)</f>
        <v>0</v>
      </c>
      <c r="I108" s="141">
        <f>IFERROR(VLOOKUP(B108,'4SSSH'!$R$93:$T$134,3,FALSE),0)</f>
        <v>0</v>
      </c>
      <c r="J108" s="171">
        <f>IFERROR(VLOOKUP(B108,'4SSSH'!$V$93:$X$134,3,FALSE),0)</f>
        <v>0</v>
      </c>
      <c r="K108" s="85"/>
      <c r="L108" s="85"/>
      <c r="M108" s="85"/>
    </row>
    <row r="109" spans="1:13" ht="15" customHeight="1">
      <c r="A109" s="116">
        <f>'4SSH'!A11</f>
        <v>0</v>
      </c>
      <c r="B109" s="82">
        <f>'4SSH'!B11</f>
        <v>0</v>
      </c>
      <c r="C109" s="117">
        <f t="shared" si="2"/>
        <v>0</v>
      </c>
      <c r="D109" s="140">
        <f t="shared" si="3"/>
        <v>0</v>
      </c>
      <c r="E109" s="105">
        <f>IFERROR(VLOOKUP(B109,'4SSH'!$B$93:$D$134,3,FALSE),0)</f>
        <v>0</v>
      </c>
      <c r="F109" s="105">
        <f>IFERROR(VLOOKUP(B109,'4SSH'!$F$93:$H$134,3,FALSE),0)</f>
        <v>0</v>
      </c>
      <c r="G109" s="105">
        <f>IFERROR(VLOOKUP(B109,'4SSH'!$J$93:$L$134,3,FALSE),0)</f>
        <v>0</v>
      </c>
      <c r="H109" s="106">
        <f>IFERROR(VLOOKUP(B109,'4SSH'!$N$93:$P$134,3,FALSE),0)</f>
        <v>0</v>
      </c>
      <c r="I109" s="141">
        <f>IFERROR(VLOOKUP(B109,'4SSH'!$R$93:$T$134,3,FALSE),0)</f>
        <v>0</v>
      </c>
      <c r="J109" s="171">
        <f>IFERROR(VLOOKUP(B109,'4SSH'!$V$93:$X$134,3,FALSE),0)</f>
        <v>0</v>
      </c>
      <c r="K109" s="85"/>
      <c r="L109" s="85"/>
      <c r="M109" s="85"/>
    </row>
    <row r="110" spans="1:13" ht="15" customHeight="1">
      <c r="A110" s="116">
        <f>'4SSH'!A6</f>
        <v>0</v>
      </c>
      <c r="B110" s="82">
        <f>'4SSH'!B6</f>
        <v>0</v>
      </c>
      <c r="C110" s="117">
        <f t="shared" si="2"/>
        <v>0</v>
      </c>
      <c r="D110" s="140">
        <f t="shared" si="3"/>
        <v>0</v>
      </c>
      <c r="E110" s="105">
        <f>IFERROR(VLOOKUP(B110,'4SSH'!$B$93:$D$134,3,FALSE),0)</f>
        <v>0</v>
      </c>
      <c r="F110" s="105">
        <f>IFERROR(VLOOKUP(B110,'4SSH'!$F$93:$H$134,3,FALSE),0)</f>
        <v>0</v>
      </c>
      <c r="G110" s="105">
        <f>IFERROR(VLOOKUP(B110,'4SSH'!$J$93:$L$134,3,FALSE),0)</f>
        <v>0</v>
      </c>
      <c r="H110" s="106">
        <f>IFERROR(VLOOKUP(B110,'4SSH'!$N$93:$P$134,3,FALSE),0)</f>
        <v>0</v>
      </c>
      <c r="I110" s="141">
        <f>IFERROR(VLOOKUP(B110,'4SSH'!$R$93:$T$134,3,FALSE),0)</f>
        <v>0</v>
      </c>
      <c r="J110" s="171">
        <f>IFERROR(VLOOKUP(B110,'4SSH'!$V$93:$X$134,3,FALSE),0)</f>
        <v>0</v>
      </c>
      <c r="K110" s="85"/>
      <c r="L110" s="85"/>
      <c r="M110" s="85"/>
    </row>
    <row r="111" spans="1:13" ht="15" customHeight="1">
      <c r="A111" s="116">
        <f>'4SSH'!A7</f>
        <v>0</v>
      </c>
      <c r="B111" s="82">
        <f>'4SSH'!B7</f>
        <v>0</v>
      </c>
      <c r="C111" s="117">
        <f t="shared" si="2"/>
        <v>0</v>
      </c>
      <c r="D111" s="140">
        <f t="shared" si="3"/>
        <v>0</v>
      </c>
      <c r="E111" s="105">
        <f>IFERROR(VLOOKUP(B111,'4SSH'!$B$93:$D$134,3,FALSE),0)</f>
        <v>0</v>
      </c>
      <c r="F111" s="105">
        <f>IFERROR(VLOOKUP(B111,'4SSH'!$F$93:$H$134,3,FALSE),0)</f>
        <v>0</v>
      </c>
      <c r="G111" s="105">
        <f>IFERROR(VLOOKUP(B111,'4SSH'!$J$93:$L$134,3,FALSE),0)</f>
        <v>0</v>
      </c>
      <c r="H111" s="106">
        <f>IFERROR(VLOOKUP(B111,'4SSH'!$N$93:$P$134,3,FALSE),0)</f>
        <v>0</v>
      </c>
      <c r="I111" s="141">
        <f>IFERROR(VLOOKUP(B111,'4SSH'!$R$93:$T$134,3,FALSE),0)</f>
        <v>0</v>
      </c>
      <c r="J111" s="171">
        <f>IFERROR(VLOOKUP(B111,'4SSH'!$V$93:$X$134,3,FALSE),0)</f>
        <v>0</v>
      </c>
      <c r="K111" s="85"/>
      <c r="L111" s="85"/>
      <c r="M111" s="85"/>
    </row>
    <row r="112" spans="1:13" ht="15" customHeight="1">
      <c r="A112" s="116">
        <f>'4SSH'!A8</f>
        <v>0</v>
      </c>
      <c r="B112" s="82">
        <f>'4SSH'!B8</f>
        <v>0</v>
      </c>
      <c r="C112" s="117">
        <f t="shared" si="2"/>
        <v>0</v>
      </c>
      <c r="D112" s="140">
        <f t="shared" si="3"/>
        <v>0</v>
      </c>
      <c r="E112" s="105">
        <f>IFERROR(VLOOKUP(B112,'4SSH'!$B$93:$D$134,3,FALSE),0)</f>
        <v>0</v>
      </c>
      <c r="F112" s="105">
        <f>IFERROR(VLOOKUP(B112,'4SSH'!$F$93:$H$134,3,FALSE),0)</f>
        <v>0</v>
      </c>
      <c r="G112" s="105">
        <f>IFERROR(VLOOKUP(B112,'4SSH'!$J$93:$L$134,3,FALSE),0)</f>
        <v>0</v>
      </c>
      <c r="H112" s="106">
        <f>IFERROR(VLOOKUP(B112,'4SSH'!$N$93:$P$134,3,FALSE),0)</f>
        <v>0</v>
      </c>
      <c r="I112" s="141">
        <f>IFERROR(VLOOKUP(B112,'4SSH'!$R$93:$T$134,3,FALSE),0)</f>
        <v>0</v>
      </c>
      <c r="J112" s="171">
        <f>IFERROR(VLOOKUP(B112,'4SSH'!$V$93:$X$134,3,FALSE),0)</f>
        <v>0</v>
      </c>
      <c r="K112" s="85"/>
      <c r="L112" s="85"/>
      <c r="M112" s="85"/>
    </row>
    <row r="113" spans="1:13" ht="15" customHeight="1">
      <c r="A113" s="116">
        <f>'4SSH'!A9</f>
        <v>0</v>
      </c>
      <c r="B113" s="82">
        <f>'4SSH'!B9</f>
        <v>0</v>
      </c>
      <c r="C113" s="117">
        <f t="shared" si="2"/>
        <v>0</v>
      </c>
      <c r="D113" s="140">
        <f t="shared" si="3"/>
        <v>0</v>
      </c>
      <c r="E113" s="105">
        <f>IFERROR(VLOOKUP(B113,'4SSH'!$B$93:$D$134,3,FALSE),0)</f>
        <v>0</v>
      </c>
      <c r="F113" s="105">
        <f>IFERROR(VLOOKUP(B113,'4SSH'!$F$93:$H$134,3,FALSE),0)</f>
        <v>0</v>
      </c>
      <c r="G113" s="105">
        <f>IFERROR(VLOOKUP(B113,'4SSH'!$J$93:$L$134,3,FALSE),0)</f>
        <v>0</v>
      </c>
      <c r="H113" s="106">
        <f>IFERROR(VLOOKUP(B113,'4SSH'!$N$93:$P$134,3,FALSE),0)</f>
        <v>0</v>
      </c>
      <c r="I113" s="141">
        <f>IFERROR(VLOOKUP(B113,'4SSH'!$R$93:$T$134,3,FALSE),0)</f>
        <v>0</v>
      </c>
      <c r="J113" s="171">
        <f>IFERROR(VLOOKUP(B113,'4SSH'!$V$93:$X$134,3,FALSE),0)</f>
        <v>0</v>
      </c>
      <c r="K113" s="85"/>
      <c r="L113" s="85"/>
      <c r="M113" s="85"/>
    </row>
    <row r="114" spans="1:13" ht="15" customHeight="1">
      <c r="A114" s="116">
        <f>'4SSSH'!A6</f>
        <v>0</v>
      </c>
      <c r="B114" s="82">
        <f>'4SSSH'!B6</f>
        <v>0</v>
      </c>
      <c r="C114" s="117">
        <f t="shared" si="2"/>
        <v>0</v>
      </c>
      <c r="D114" s="140">
        <f t="shared" si="3"/>
        <v>0</v>
      </c>
      <c r="E114" s="105">
        <f>IFERROR(VLOOKUP(B114,'4SSSH'!$B$93:$D$134,3,FALSE),0)</f>
        <v>0</v>
      </c>
      <c r="F114" s="105">
        <f>IFERROR(VLOOKUP(B114,'4SSSH'!$F$93:$H$134,3,FALSE),0)</f>
        <v>0</v>
      </c>
      <c r="G114" s="105">
        <f>IFERROR(VLOOKUP(B114,'4SSSH'!$J$93:$L$134,3,FALSE),0)</f>
        <v>0</v>
      </c>
      <c r="H114" s="106">
        <f>IFERROR(VLOOKUP(B114,'4SSSH'!$N$93:$P$134,3,FALSE),0)</f>
        <v>0</v>
      </c>
      <c r="I114" s="141">
        <f>IFERROR(VLOOKUP(B114,'4SSSH'!$R$93:$T$134,3,FALSE),0)</f>
        <v>0</v>
      </c>
      <c r="J114" s="171">
        <f>IFERROR(VLOOKUP(B114,'4SSSH'!$V$93:$X$134,3,FALSE),0)</f>
        <v>0</v>
      </c>
      <c r="K114" s="85"/>
      <c r="L114" s="85"/>
      <c r="M114" s="85"/>
    </row>
    <row r="115" spans="1:13" ht="15" customHeight="1">
      <c r="A115" s="116">
        <f>'4SSH'!A10</f>
        <v>0</v>
      </c>
      <c r="B115" s="82">
        <f>'4SSH'!B10</f>
        <v>0</v>
      </c>
      <c r="C115" s="117">
        <f t="shared" si="2"/>
        <v>0</v>
      </c>
      <c r="D115" s="140">
        <f t="shared" si="3"/>
        <v>0</v>
      </c>
      <c r="E115" s="105">
        <f>IFERROR(VLOOKUP(B115,'4SSH'!$B$93:$D$134,3,FALSE),0)</f>
        <v>0</v>
      </c>
      <c r="F115" s="105">
        <f>IFERROR(VLOOKUP(B115,'4SSH'!$F$93:$H$134,3,FALSE),0)</f>
        <v>0</v>
      </c>
      <c r="G115" s="105">
        <f>IFERROR(VLOOKUP(B115,'4SSH'!$J$93:$L$134,3,FALSE),0)</f>
        <v>0</v>
      </c>
      <c r="H115" s="106">
        <f>IFERROR(VLOOKUP(B115,'4SSH'!$N$93:$P$134,3,FALSE),0)</f>
        <v>0</v>
      </c>
      <c r="I115" s="141">
        <f>IFERROR(VLOOKUP(B115,'4SSH'!$R$93:$T$134,3,FALSE),0)</f>
        <v>0</v>
      </c>
      <c r="J115" s="171">
        <f>IFERROR(VLOOKUP(B115,'4SSH'!$V$93:$X$134,3,FALSE),0)</f>
        <v>0</v>
      </c>
      <c r="K115" s="85"/>
      <c r="L115" s="85"/>
      <c r="M115" s="85"/>
    </row>
    <row r="116" spans="1:13" ht="15" customHeight="1">
      <c r="A116" s="116">
        <f>TAG_RESTRICTED_LIGHT!A31</f>
        <v>0</v>
      </c>
      <c r="B116" s="82">
        <f>TAG_RESTRICTED_LIGHT!B31</f>
        <v>0</v>
      </c>
      <c r="C116" s="117">
        <f t="shared" si="2"/>
        <v>0</v>
      </c>
      <c r="D116" s="140">
        <f t="shared" si="3"/>
        <v>0</v>
      </c>
      <c r="E116" s="105">
        <f>IFERROR(VLOOKUP(B116,TAG_RESTRICTED_LIGHT!$B$93:$D$134,3,FALSE),0)</f>
        <v>0</v>
      </c>
      <c r="F116" s="105">
        <f>IFERROR(VLOOKUP(B116,TAG_RESTRICTED_LIGHT!$F$93:$H$134,3,FALSE),0)</f>
        <v>0</v>
      </c>
      <c r="G116" s="105">
        <f>IFERROR(VLOOKUP(B116,TAG_RESTRICTED_LIGHT!$J$93:$L$134,3,FALSE),0)</f>
        <v>0</v>
      </c>
      <c r="H116" s="106">
        <f>IFERROR(VLOOKUP(B116,TAG_RESTRICTED_LIGHT!$N$93:$P$134,3,FALSE),0)</f>
        <v>0</v>
      </c>
      <c r="I116" s="141">
        <f>IFERROR(VLOOKUP(B116,TAG_RESTRICTED_LIGHT!$R$93:$T$134,3,FALSE),0)</f>
        <v>0</v>
      </c>
      <c r="J116" s="171">
        <f>IFERROR(VLOOKUP(B116,TAG_RESTRICTED_LIGHT!$V$93:$X$134,3,FALSE),0)</f>
        <v>0</v>
      </c>
      <c r="K116" s="85"/>
      <c r="L116" s="85"/>
      <c r="M116" s="85"/>
    </row>
    <row r="117" spans="1:13" ht="15" customHeight="1">
      <c r="A117" s="116">
        <f>TAG_RESTRICTED_LIGHT!A32</f>
        <v>0</v>
      </c>
      <c r="B117" s="82">
        <f>TAG_RESTRICTED_LIGHT!B32</f>
        <v>0</v>
      </c>
      <c r="C117" s="117">
        <f t="shared" si="2"/>
        <v>0</v>
      </c>
      <c r="D117" s="140">
        <f t="shared" si="3"/>
        <v>0</v>
      </c>
      <c r="E117" s="105">
        <f>IFERROR(VLOOKUP(B117,TAG_RESTRICTED_LIGHT!$B$93:$D$134,3,FALSE),0)</f>
        <v>0</v>
      </c>
      <c r="F117" s="105">
        <f>IFERROR(VLOOKUP(B117,TAG_RESTRICTED_LIGHT!$F$93:$H$134,3,FALSE),0)</f>
        <v>0</v>
      </c>
      <c r="G117" s="105">
        <f>IFERROR(VLOOKUP(B117,TAG_RESTRICTED_LIGHT!$J$93:$L$134,3,FALSE),0)</f>
        <v>0</v>
      </c>
      <c r="H117" s="106">
        <f>IFERROR(VLOOKUP(B117,TAG_RESTRICTED_LIGHT!$N$93:$P$134,3,FALSE),0)</f>
        <v>0</v>
      </c>
      <c r="I117" s="141">
        <f>IFERROR(VLOOKUP(B117,TAG_RESTRICTED_LIGHT!$R$93:$T$134,3,FALSE),0)</f>
        <v>0</v>
      </c>
      <c r="J117" s="171">
        <f>IFERROR(VLOOKUP(B117,TAG_RESTRICTED_LIGHT!$V$93:$X$134,3,FALSE),0)</f>
        <v>0</v>
      </c>
      <c r="K117" s="85"/>
      <c r="L117" s="85"/>
      <c r="M117" s="85"/>
    </row>
    <row r="118" spans="1:13" ht="15" customHeight="1">
      <c r="A118" s="116">
        <f>TAG_RESTRICTED_LIGHT!A33</f>
        <v>0</v>
      </c>
      <c r="B118" s="82">
        <f>TAG_RESTRICTED_LIGHT!B33</f>
        <v>0</v>
      </c>
      <c r="C118" s="117">
        <f t="shared" si="2"/>
        <v>0</v>
      </c>
      <c r="D118" s="140">
        <f t="shared" si="3"/>
        <v>0</v>
      </c>
      <c r="E118" s="105">
        <f>IFERROR(VLOOKUP(B118,TAG_RESTRICTED_LIGHT!$B$93:$D$134,3,FALSE),0)</f>
        <v>0</v>
      </c>
      <c r="F118" s="105">
        <f>IFERROR(VLOOKUP(B118,TAG_RESTRICTED_LIGHT!$F$93:$H$134,3,FALSE),0)</f>
        <v>0</v>
      </c>
      <c r="G118" s="105">
        <f>IFERROR(VLOOKUP(B118,TAG_RESTRICTED_LIGHT!$J$93:$L$134,3,FALSE),0)</f>
        <v>0</v>
      </c>
      <c r="H118" s="106">
        <f>IFERROR(VLOOKUP(B118,TAG_RESTRICTED_LIGHT!$N$93:$P$134,3,FALSE),0)</f>
        <v>0</v>
      </c>
      <c r="I118" s="141">
        <f>IFERROR(VLOOKUP(B118,TAG_RESTRICTED_LIGHT!$R$93:$T$134,3,FALSE),0)</f>
        <v>0</v>
      </c>
      <c r="J118" s="171">
        <f>IFERROR(VLOOKUP(B118,TAG_RESTRICTED_LIGHT!$V$93:$X$134,3,FALSE),0)</f>
        <v>0</v>
      </c>
      <c r="K118" s="85"/>
      <c r="L118" s="85"/>
      <c r="M118" s="85"/>
    </row>
    <row r="119" spans="1:13" ht="15" customHeight="1">
      <c r="A119" s="116">
        <f>TAG_RESTRICTED_LIGHT!A34</f>
        <v>0</v>
      </c>
      <c r="B119" s="82">
        <f>TAG_RESTRICTED_LIGHT!B34</f>
        <v>0</v>
      </c>
      <c r="C119" s="117">
        <f t="shared" si="2"/>
        <v>0</v>
      </c>
      <c r="D119" s="140">
        <f t="shared" si="3"/>
        <v>0</v>
      </c>
      <c r="E119" s="105">
        <f>IFERROR(VLOOKUP(B119,TAG_RESTRICTED_LIGHT!$B$93:$D$134,3,FALSE),0)</f>
        <v>0</v>
      </c>
      <c r="F119" s="105">
        <f>IFERROR(VLOOKUP(B119,TAG_RESTRICTED_LIGHT!$F$93:$H$134,3,FALSE),0)</f>
        <v>0</v>
      </c>
      <c r="G119" s="105">
        <f>IFERROR(VLOOKUP(B119,TAG_RESTRICTED_LIGHT!$J$93:$L$134,3,FALSE),0)</f>
        <v>0</v>
      </c>
      <c r="H119" s="106">
        <f>IFERROR(VLOOKUP(B119,TAG_RESTRICTED_LIGHT!$N$93:$P$134,3,FALSE),0)</f>
        <v>0</v>
      </c>
      <c r="I119" s="141">
        <f>IFERROR(VLOOKUP(B119,TAG_RESTRICTED_LIGHT!$R$93:$T$134,3,FALSE),0)</f>
        <v>0</v>
      </c>
      <c r="J119" s="171">
        <f>IFERROR(VLOOKUP(B119,TAG_RESTRICTED_LIGHT!$V$93:$X$134,3,FALSE),0)</f>
        <v>0</v>
      </c>
      <c r="K119" s="85"/>
      <c r="L119" s="85"/>
      <c r="M119" s="85"/>
    </row>
    <row r="120" spans="1:13" ht="15" customHeight="1">
      <c r="A120" s="116">
        <f>'4SSH'!A12</f>
        <v>0</v>
      </c>
      <c r="B120" s="82">
        <f>'4SSH'!B12</f>
        <v>0</v>
      </c>
      <c r="C120" s="117">
        <f t="shared" si="2"/>
        <v>0</v>
      </c>
      <c r="D120" s="140">
        <f t="shared" si="3"/>
        <v>0</v>
      </c>
      <c r="E120" s="105">
        <f>IFERROR(VLOOKUP(B120,'4SSH'!$B$93:$D$134,3,FALSE),0)</f>
        <v>0</v>
      </c>
      <c r="F120" s="105">
        <f>IFERROR(VLOOKUP(B120,'4SSH'!$F$93:$H$134,3,FALSE),0)</f>
        <v>0</v>
      </c>
      <c r="G120" s="105">
        <f>IFERROR(VLOOKUP(B120,'4SSH'!$J$93:$L$134,3,FALSE),0)</f>
        <v>0</v>
      </c>
      <c r="H120" s="106">
        <f>IFERROR(VLOOKUP(B120,'4SSH'!$N$93:$P$134,3,FALSE),0)</f>
        <v>0</v>
      </c>
      <c r="I120" s="141">
        <f>IFERROR(VLOOKUP(B120,'4SSH'!$R$93:$T$134,3,FALSE),0)</f>
        <v>0</v>
      </c>
      <c r="J120" s="171">
        <f>IFERROR(VLOOKUP(B120,'4SSH'!$V$93:$X$134,3,FALSE),0)</f>
        <v>0</v>
      </c>
      <c r="K120" s="85"/>
      <c r="L120" s="85"/>
      <c r="M120" s="85"/>
    </row>
    <row r="121" spans="1:13" ht="15" customHeight="1">
      <c r="A121" s="116">
        <f>'4SSH'!A13</f>
        <v>0</v>
      </c>
      <c r="B121" s="82">
        <f>'4SSH'!B13</f>
        <v>0</v>
      </c>
      <c r="C121" s="117">
        <f t="shared" si="2"/>
        <v>0</v>
      </c>
      <c r="D121" s="140">
        <f t="shared" si="3"/>
        <v>0</v>
      </c>
      <c r="E121" s="105">
        <f>IFERROR(VLOOKUP(B121,'4SSH'!$B$93:$D$134,3,FALSE),0)</f>
        <v>0</v>
      </c>
      <c r="F121" s="105">
        <f>IFERROR(VLOOKUP(B121,'4SSH'!$F$93:$H$134,3,FALSE),0)</f>
        <v>0</v>
      </c>
      <c r="G121" s="105">
        <f>IFERROR(VLOOKUP(B121,'4SSH'!$J$93:$L$134,3,FALSE),0)</f>
        <v>0</v>
      </c>
      <c r="H121" s="106">
        <f>IFERROR(VLOOKUP(B121,'4SSH'!$N$93:$P$134,3,FALSE),0)</f>
        <v>0</v>
      </c>
      <c r="I121" s="141">
        <f>IFERROR(VLOOKUP(B121,'4SSH'!$R$93:$T$134,3,FALSE),0)</f>
        <v>0</v>
      </c>
      <c r="J121" s="171">
        <f>IFERROR(VLOOKUP(B121,'4SSH'!$V$93:$X$134,3,FALSE),0)</f>
        <v>0</v>
      </c>
      <c r="K121" s="85"/>
      <c r="L121" s="85"/>
      <c r="M121" s="85"/>
    </row>
    <row r="122" spans="1:13" ht="15" customHeight="1">
      <c r="A122" s="116">
        <f>'4SSH'!A14</f>
        <v>0</v>
      </c>
      <c r="B122" s="82">
        <f>'4SSH'!B14</f>
        <v>0</v>
      </c>
      <c r="C122" s="117">
        <f t="shared" si="2"/>
        <v>0</v>
      </c>
      <c r="D122" s="140">
        <f t="shared" si="3"/>
        <v>0</v>
      </c>
      <c r="E122" s="105">
        <f>IFERROR(VLOOKUP(B122,'4SSH'!$B$93:$D$134,3,FALSE),0)</f>
        <v>0</v>
      </c>
      <c r="F122" s="105">
        <f>IFERROR(VLOOKUP(B122,'4SSH'!$F$93:$H$134,3,FALSE),0)</f>
        <v>0</v>
      </c>
      <c r="G122" s="105">
        <f>IFERROR(VLOOKUP(B122,'4SSH'!$J$93:$L$134,3,FALSE),0)</f>
        <v>0</v>
      </c>
      <c r="H122" s="106">
        <f>IFERROR(VLOOKUP(B122,'4SSH'!$N$93:$P$134,3,FALSE),0)</f>
        <v>0</v>
      </c>
      <c r="I122" s="141">
        <f>IFERROR(VLOOKUP(B122,'4SSH'!$R$93:$T$134,3,FALSE),0)</f>
        <v>0</v>
      </c>
      <c r="J122" s="171">
        <f>IFERROR(VLOOKUP(B122,'4SSH'!$V$93:$X$134,3,FALSE),0)</f>
        <v>0</v>
      </c>
      <c r="K122" s="85"/>
      <c r="L122" s="85"/>
      <c r="M122" s="85"/>
    </row>
    <row r="123" spans="1:13" ht="15" customHeight="1">
      <c r="A123" s="116">
        <f>'4SSH'!A15</f>
        <v>0</v>
      </c>
      <c r="B123" s="82">
        <f>'4SSH'!B15</f>
        <v>0</v>
      </c>
      <c r="C123" s="117">
        <f t="shared" si="2"/>
        <v>0</v>
      </c>
      <c r="D123" s="140">
        <f t="shared" si="3"/>
        <v>0</v>
      </c>
      <c r="E123" s="105">
        <f>IFERROR(VLOOKUP(B123,'4SSH'!$B$93:$D$134,3,FALSE),0)</f>
        <v>0</v>
      </c>
      <c r="F123" s="105">
        <f>IFERROR(VLOOKUP(B123,'4SSH'!$F$93:$H$134,3,FALSE),0)</f>
        <v>0</v>
      </c>
      <c r="G123" s="105">
        <f>IFERROR(VLOOKUP(B123,'4SSH'!$J$93:$L$134,3,FALSE),0)</f>
        <v>0</v>
      </c>
      <c r="H123" s="106">
        <f>IFERROR(VLOOKUP(B123,'4SSH'!$N$93:$P$134,3,FALSE),0)</f>
        <v>0</v>
      </c>
      <c r="I123" s="141">
        <f>IFERROR(VLOOKUP(B123,'4SSH'!$R$93:$T$134,3,FALSE),0)</f>
        <v>0</v>
      </c>
      <c r="J123" s="171">
        <f>IFERROR(VLOOKUP(B123,'4SSH'!$V$93:$X$134,3,FALSE),0)</f>
        <v>0</v>
      </c>
      <c r="K123" s="85"/>
      <c r="L123" s="85"/>
      <c r="M123" s="85"/>
    </row>
    <row r="124" spans="1:13" ht="15" customHeight="1">
      <c r="A124" s="116">
        <f>'4SSH'!A16</f>
        <v>0</v>
      </c>
      <c r="B124" s="82">
        <f>'4SSH'!B16</f>
        <v>0</v>
      </c>
      <c r="C124" s="117">
        <f t="shared" si="2"/>
        <v>0</v>
      </c>
      <c r="D124" s="140">
        <f t="shared" si="3"/>
        <v>0</v>
      </c>
      <c r="E124" s="105">
        <f>IFERROR(VLOOKUP(B124,'4SSH'!$B$93:$D$134,3,FALSE),0)</f>
        <v>0</v>
      </c>
      <c r="F124" s="105">
        <f>IFERROR(VLOOKUP(B124,'4SSH'!$F$93:$H$134,3,FALSE),0)</f>
        <v>0</v>
      </c>
      <c r="G124" s="105">
        <f>IFERROR(VLOOKUP(B124,'4SSH'!$J$93:$L$134,3,FALSE),0)</f>
        <v>0</v>
      </c>
      <c r="H124" s="106">
        <f>IFERROR(VLOOKUP(B124,'4SSH'!$N$93:$P$134,3,FALSE),0)</f>
        <v>0</v>
      </c>
      <c r="I124" s="141">
        <f>IFERROR(VLOOKUP(B124,'4SSH'!$R$93:$T$134,3,FALSE),0)</f>
        <v>0</v>
      </c>
      <c r="J124" s="171">
        <f>IFERROR(VLOOKUP(B124,'4SSH'!$V$93:$X$134,3,FALSE),0)</f>
        <v>0</v>
      </c>
      <c r="K124" s="85"/>
      <c r="L124" s="85"/>
      <c r="M124" s="85"/>
    </row>
    <row r="125" spans="1:13" ht="15" customHeight="1">
      <c r="A125" s="116">
        <f>'4SSH'!A17</f>
        <v>0</v>
      </c>
      <c r="B125" s="82">
        <f>'4SSH'!B17</f>
        <v>0</v>
      </c>
      <c r="C125" s="117">
        <f t="shared" si="2"/>
        <v>0</v>
      </c>
      <c r="D125" s="140">
        <f t="shared" si="3"/>
        <v>0</v>
      </c>
      <c r="E125" s="105">
        <f>IFERROR(VLOOKUP(B125,'4SSH'!$B$93:$D$134,3,FALSE),0)</f>
        <v>0</v>
      </c>
      <c r="F125" s="105">
        <f>IFERROR(VLOOKUP(B125,'4SSH'!$F$93:$H$134,3,FALSE),0)</f>
        <v>0</v>
      </c>
      <c r="G125" s="105">
        <f>IFERROR(VLOOKUP(B125,'4SSH'!$J$93:$L$134,3,FALSE),0)</f>
        <v>0</v>
      </c>
      <c r="H125" s="106">
        <f>IFERROR(VLOOKUP(B125,'4SSH'!$N$93:$P$134,3,FALSE),0)</f>
        <v>0</v>
      </c>
      <c r="I125" s="141">
        <f>IFERROR(VLOOKUP(B125,'4SSH'!$R$93:$T$134,3,FALSE),0)</f>
        <v>0</v>
      </c>
      <c r="J125" s="171">
        <f>IFERROR(VLOOKUP(B125,'4SSH'!$V$93:$X$134,3,FALSE),0)</f>
        <v>0</v>
      </c>
      <c r="K125" s="85"/>
      <c r="L125" s="85"/>
      <c r="M125" s="85"/>
    </row>
    <row r="126" spans="1:13" ht="15" customHeight="1">
      <c r="A126" s="116">
        <f>'4SSH'!A18</f>
        <v>0</v>
      </c>
      <c r="B126" s="82">
        <f>'4SSH'!B18</f>
        <v>0</v>
      </c>
      <c r="C126" s="117">
        <f t="shared" si="2"/>
        <v>0</v>
      </c>
      <c r="D126" s="140">
        <f t="shared" si="3"/>
        <v>0</v>
      </c>
      <c r="E126" s="105">
        <f>IFERROR(VLOOKUP(B126,'4SSH'!$B$93:$D$134,3,FALSE),0)</f>
        <v>0</v>
      </c>
      <c r="F126" s="105">
        <f>IFERROR(VLOOKUP(B126,'4SSH'!$F$93:$H$134,3,FALSE),0)</f>
        <v>0</v>
      </c>
      <c r="G126" s="105">
        <f>IFERROR(VLOOKUP(B126,'4SSH'!$J$93:$L$134,3,FALSE),0)</f>
        <v>0</v>
      </c>
      <c r="H126" s="106">
        <f>IFERROR(VLOOKUP(B126,'4SSH'!$N$93:$P$134,3,FALSE),0)</f>
        <v>0</v>
      </c>
      <c r="I126" s="141">
        <f>IFERROR(VLOOKUP(B126,'4SSH'!$R$93:$T$134,3,FALSE),0)</f>
        <v>0</v>
      </c>
      <c r="J126" s="171">
        <f>IFERROR(VLOOKUP(B126,'4SSH'!$V$93:$X$134,3,FALSE),0)</f>
        <v>0</v>
      </c>
      <c r="K126" s="85"/>
      <c r="L126" s="85"/>
      <c r="M126" s="85"/>
    </row>
    <row r="127" spans="1:13" ht="15" customHeight="1">
      <c r="A127" s="116">
        <f>'4SSH'!A19</f>
        <v>0</v>
      </c>
      <c r="B127" s="82">
        <f>'4SSH'!B19</f>
        <v>0</v>
      </c>
      <c r="C127" s="117">
        <f t="shared" si="2"/>
        <v>0</v>
      </c>
      <c r="D127" s="140">
        <f t="shared" si="3"/>
        <v>0</v>
      </c>
      <c r="E127" s="105">
        <f>IFERROR(VLOOKUP(B127,'4SSH'!$B$93:$D$134,3,FALSE),0)</f>
        <v>0</v>
      </c>
      <c r="F127" s="105">
        <f>IFERROR(VLOOKUP(B127,'4SSH'!$F$93:$H$134,3,FALSE),0)</f>
        <v>0</v>
      </c>
      <c r="G127" s="105">
        <f>IFERROR(VLOOKUP(B127,'4SSH'!$J$93:$L$134,3,FALSE),0)</f>
        <v>0</v>
      </c>
      <c r="H127" s="106">
        <f>IFERROR(VLOOKUP(B127,'4SSH'!$N$93:$P$134,3,FALSE),0)</f>
        <v>0</v>
      </c>
      <c r="I127" s="141">
        <f>IFERROR(VLOOKUP(B127,'4SSH'!$R$93:$T$134,3,FALSE),0)</f>
        <v>0</v>
      </c>
      <c r="J127" s="171">
        <f>IFERROR(VLOOKUP(B127,'4SSH'!$V$93:$X$134,3,FALSE),0)</f>
        <v>0</v>
      </c>
      <c r="K127" s="85"/>
      <c r="L127" s="85"/>
      <c r="M127" s="85"/>
    </row>
    <row r="128" spans="1:13" ht="15" customHeight="1">
      <c r="A128" s="116">
        <f>'4SSH'!A20</f>
        <v>0</v>
      </c>
      <c r="B128" s="82">
        <f>'4SSH'!B20</f>
        <v>0</v>
      </c>
      <c r="C128" s="117">
        <f t="shared" si="2"/>
        <v>0</v>
      </c>
      <c r="D128" s="140">
        <f t="shared" si="3"/>
        <v>0</v>
      </c>
      <c r="E128" s="105">
        <f>IFERROR(VLOOKUP(B128,'4SSH'!$B$93:$D$134,3,FALSE),0)</f>
        <v>0</v>
      </c>
      <c r="F128" s="105">
        <f>IFERROR(VLOOKUP(B128,'4SSH'!$F$93:$H$134,3,FALSE),0)</f>
        <v>0</v>
      </c>
      <c r="G128" s="105">
        <f>IFERROR(VLOOKUP(B128,'4SSH'!$J$93:$L$134,3,FALSE),0)</f>
        <v>0</v>
      </c>
      <c r="H128" s="106">
        <f>IFERROR(VLOOKUP(B128,'4SSH'!$N$93:$P$134,3,FALSE),0)</f>
        <v>0</v>
      </c>
      <c r="I128" s="141">
        <f>IFERROR(VLOOKUP(B128,'4SSH'!$R$93:$T$134,3,FALSE),0)</f>
        <v>0</v>
      </c>
      <c r="J128" s="171">
        <f>IFERROR(VLOOKUP(B128,'4SSH'!$V$93:$X$134,3,FALSE),0)</f>
        <v>0</v>
      </c>
      <c r="K128" s="85"/>
      <c r="L128" s="85"/>
      <c r="M128" s="85"/>
    </row>
    <row r="129" spans="1:13" ht="15" customHeight="1">
      <c r="A129" s="116">
        <f>'4SSH'!A21</f>
        <v>0</v>
      </c>
      <c r="B129" s="82">
        <f>'4SSH'!B21</f>
        <v>0</v>
      </c>
      <c r="C129" s="117">
        <f t="shared" si="2"/>
        <v>0</v>
      </c>
      <c r="D129" s="140">
        <f t="shared" si="3"/>
        <v>0</v>
      </c>
      <c r="E129" s="105">
        <f>IFERROR(VLOOKUP(B129,'4SSH'!$B$93:$D$134,3,FALSE),0)</f>
        <v>0</v>
      </c>
      <c r="F129" s="105">
        <f>IFERROR(VLOOKUP(B129,'4SSH'!$F$93:$H$134,3,FALSE),0)</f>
        <v>0</v>
      </c>
      <c r="G129" s="105">
        <f>IFERROR(VLOOKUP(B129,'4SSH'!$J$93:$L$134,3,FALSE),0)</f>
        <v>0</v>
      </c>
      <c r="H129" s="106">
        <f>IFERROR(VLOOKUP(B129,'4SSH'!$N$93:$P$134,3,FALSE),0)</f>
        <v>0</v>
      </c>
      <c r="I129" s="141">
        <f>IFERROR(VLOOKUP(B129,'4SSH'!$R$93:$T$134,3,FALSE),0)</f>
        <v>0</v>
      </c>
      <c r="J129" s="171">
        <f>IFERROR(VLOOKUP(B129,'4SSH'!$V$93:$X$134,3,FALSE),0)</f>
        <v>0</v>
      </c>
      <c r="K129" s="85"/>
      <c r="L129" s="85"/>
      <c r="M129" s="85"/>
    </row>
    <row r="130" spans="1:13" ht="15" customHeight="1">
      <c r="A130" s="116">
        <f>'4SSH'!A22</f>
        <v>0</v>
      </c>
      <c r="B130" s="82">
        <f>'4SSH'!B22</f>
        <v>0</v>
      </c>
      <c r="C130" s="117">
        <f t="shared" si="2"/>
        <v>0</v>
      </c>
      <c r="D130" s="140">
        <f t="shared" si="3"/>
        <v>0</v>
      </c>
      <c r="E130" s="105">
        <f>IFERROR(VLOOKUP(B130,'4SSH'!$B$93:$D$134,3,FALSE),0)</f>
        <v>0</v>
      </c>
      <c r="F130" s="105">
        <f>IFERROR(VLOOKUP(B130,'4SSH'!$F$93:$H$134,3,FALSE),0)</f>
        <v>0</v>
      </c>
      <c r="G130" s="105">
        <f>IFERROR(VLOOKUP(B130,'4SSH'!$J$93:$L$134,3,FALSE),0)</f>
        <v>0</v>
      </c>
      <c r="H130" s="106">
        <f>IFERROR(VLOOKUP(B130,'4SSH'!$N$93:$P$134,3,FALSE),0)</f>
        <v>0</v>
      </c>
      <c r="I130" s="141">
        <f>IFERROR(VLOOKUP(B130,'4SSH'!$R$93:$T$134,3,FALSE),0)</f>
        <v>0</v>
      </c>
      <c r="J130" s="171">
        <f>IFERROR(VLOOKUP(B130,'4SSH'!$V$93:$X$134,3,FALSE),0)</f>
        <v>0</v>
      </c>
      <c r="K130" s="85"/>
      <c r="L130" s="85"/>
      <c r="M130" s="85"/>
    </row>
    <row r="131" spans="1:13" ht="15" customHeight="1">
      <c r="A131" s="116">
        <f>'4SSH'!A23</f>
        <v>0</v>
      </c>
      <c r="B131" s="82">
        <f>'4SSH'!B23</f>
        <v>0</v>
      </c>
      <c r="C131" s="117">
        <f t="shared" si="2"/>
        <v>0</v>
      </c>
      <c r="D131" s="140">
        <f t="shared" si="3"/>
        <v>0</v>
      </c>
      <c r="E131" s="105">
        <f>IFERROR(VLOOKUP(B131,'4SSH'!$B$93:$D$134,3,FALSE),0)</f>
        <v>0</v>
      </c>
      <c r="F131" s="105">
        <f>IFERROR(VLOOKUP(B131,'4SSH'!$F$93:$H$134,3,FALSE),0)</f>
        <v>0</v>
      </c>
      <c r="G131" s="105">
        <f>IFERROR(VLOOKUP(B131,'4SSH'!$J$93:$L$134,3,FALSE),0)</f>
        <v>0</v>
      </c>
      <c r="H131" s="106">
        <f>IFERROR(VLOOKUP(B131,'4SSH'!$N$93:$P$134,3,FALSE),0)</f>
        <v>0</v>
      </c>
      <c r="I131" s="141">
        <f>IFERROR(VLOOKUP(B131,'4SSH'!$R$93:$T$134,3,FALSE),0)</f>
        <v>0</v>
      </c>
      <c r="J131" s="171">
        <f>IFERROR(VLOOKUP(B131,'4SSH'!$V$93:$X$134,3,FALSE),0)</f>
        <v>0</v>
      </c>
      <c r="K131" s="85"/>
      <c r="L131" s="85"/>
      <c r="M131" s="85"/>
    </row>
    <row r="132" spans="1:13" ht="15" customHeight="1">
      <c r="A132" s="116">
        <f>'4SSH'!A24</f>
        <v>0</v>
      </c>
      <c r="B132" s="82">
        <f>'4SSH'!B24</f>
        <v>0</v>
      </c>
      <c r="C132" s="117">
        <f t="shared" si="2"/>
        <v>0</v>
      </c>
      <c r="D132" s="140">
        <f t="shared" si="3"/>
        <v>0</v>
      </c>
      <c r="E132" s="105">
        <f>IFERROR(VLOOKUP(B132,'4SSH'!$B$93:$D$134,3,FALSE),0)</f>
        <v>0</v>
      </c>
      <c r="F132" s="105">
        <f>IFERROR(VLOOKUP(B132,'4SSH'!$F$93:$H$134,3,FALSE),0)</f>
        <v>0</v>
      </c>
      <c r="G132" s="105">
        <f>IFERROR(VLOOKUP(B132,'4SSH'!$J$93:$L$134,3,FALSE),0)</f>
        <v>0</v>
      </c>
      <c r="H132" s="106">
        <f>IFERROR(VLOOKUP(B132,'4SSH'!$N$93:$P$134,3,FALSE),0)</f>
        <v>0</v>
      </c>
      <c r="I132" s="141">
        <f>IFERROR(VLOOKUP(B132,'4SSH'!$R$93:$T$134,3,FALSE),0)</f>
        <v>0</v>
      </c>
      <c r="J132" s="171">
        <f>IFERROR(VLOOKUP(B132,'4SSH'!$V$93:$X$134,3,FALSE),0)</f>
        <v>0</v>
      </c>
      <c r="K132" s="85"/>
      <c r="L132" s="85"/>
      <c r="M132" s="85"/>
    </row>
    <row r="133" spans="1:13" ht="15" customHeight="1">
      <c r="A133" s="116">
        <f>'4SSH'!A25</f>
        <v>0</v>
      </c>
      <c r="B133" s="82">
        <f>'4SSH'!B25</f>
        <v>0</v>
      </c>
      <c r="C133" s="117">
        <f t="shared" si="2"/>
        <v>0</v>
      </c>
      <c r="D133" s="140">
        <f t="shared" si="3"/>
        <v>0</v>
      </c>
      <c r="E133" s="105">
        <f>IFERROR(VLOOKUP(B133,'4SSH'!$B$93:$D$134,3,FALSE),0)</f>
        <v>0</v>
      </c>
      <c r="F133" s="105">
        <f>IFERROR(VLOOKUP(B133,'4SSH'!$F$93:$H$134,3,FALSE),0)</f>
        <v>0</v>
      </c>
      <c r="G133" s="105">
        <f>IFERROR(VLOOKUP(B133,'4SSH'!$J$93:$L$134,3,FALSE),0)</f>
        <v>0</v>
      </c>
      <c r="H133" s="106">
        <f>IFERROR(VLOOKUP(B133,'4SSH'!$N$93:$P$134,3,FALSE),0)</f>
        <v>0</v>
      </c>
      <c r="I133" s="141">
        <f>IFERROR(VLOOKUP(B133,'4SSH'!$R$93:$T$134,3,FALSE),0)</f>
        <v>0</v>
      </c>
      <c r="J133" s="171">
        <f>IFERROR(VLOOKUP(B133,'4SSH'!$V$93:$X$134,3,FALSE),0)</f>
        <v>0</v>
      </c>
      <c r="K133" s="85"/>
      <c r="L133" s="85"/>
      <c r="M133" s="85"/>
    </row>
    <row r="134" spans="1:13" ht="15" customHeight="1">
      <c r="A134" s="116">
        <f>'4SSH'!A26</f>
        <v>0</v>
      </c>
      <c r="B134" s="82">
        <f>'4SSH'!B26</f>
        <v>0</v>
      </c>
      <c r="C134" s="117">
        <f t="shared" ref="C134:C197" si="4">SUM(E134:J134)</f>
        <v>0</v>
      </c>
      <c r="D134" s="140">
        <f t="shared" ref="D134:D197" si="5">SUM(E134:J134)-MIN(E134:I134)</f>
        <v>0</v>
      </c>
      <c r="E134" s="105">
        <f>IFERROR(VLOOKUP(B134,'4SSH'!$B$93:$D$134,3,FALSE),0)</f>
        <v>0</v>
      </c>
      <c r="F134" s="105">
        <f>IFERROR(VLOOKUP(B134,'4SSH'!$F$93:$H$134,3,FALSE),0)</f>
        <v>0</v>
      </c>
      <c r="G134" s="105">
        <f>IFERROR(VLOOKUP(B134,'4SSH'!$J$93:$L$134,3,FALSE),0)</f>
        <v>0</v>
      </c>
      <c r="H134" s="106">
        <f>IFERROR(VLOOKUP(B134,'4SSH'!$N$93:$P$134,3,FALSE),0)</f>
        <v>0</v>
      </c>
      <c r="I134" s="141">
        <f>IFERROR(VLOOKUP(B134,'4SSH'!$R$93:$T$134,3,FALSE),0)</f>
        <v>0</v>
      </c>
      <c r="J134" s="171">
        <f>IFERROR(VLOOKUP(B134,'4SSH'!$V$93:$X$134,3,FALSE),0)</f>
        <v>0</v>
      </c>
      <c r="K134" s="85"/>
      <c r="L134" s="85"/>
      <c r="M134" s="85"/>
    </row>
    <row r="135" spans="1:13" ht="15" customHeight="1">
      <c r="A135" s="116">
        <f>'4SSH'!A27</f>
        <v>0</v>
      </c>
      <c r="B135" s="82">
        <f>'4SSH'!B27</f>
        <v>0</v>
      </c>
      <c r="C135" s="117">
        <f t="shared" si="4"/>
        <v>0</v>
      </c>
      <c r="D135" s="140">
        <f t="shared" si="5"/>
        <v>0</v>
      </c>
      <c r="E135" s="105">
        <f>IFERROR(VLOOKUP(B135,'4SSH'!$B$93:$D$134,3,FALSE),0)</f>
        <v>0</v>
      </c>
      <c r="F135" s="105">
        <f>IFERROR(VLOOKUP(B135,'4SSH'!$F$93:$H$134,3,FALSE),0)</f>
        <v>0</v>
      </c>
      <c r="G135" s="105">
        <f>IFERROR(VLOOKUP(B135,'4SSH'!$J$93:$L$134,3,FALSE),0)</f>
        <v>0</v>
      </c>
      <c r="H135" s="106">
        <f>IFERROR(VLOOKUP(B135,'4SSH'!$N$93:$P$134,3,FALSE),0)</f>
        <v>0</v>
      </c>
      <c r="I135" s="141">
        <f>IFERROR(VLOOKUP(B135,'4SSH'!$R$93:$T$134,3,FALSE),0)</f>
        <v>0</v>
      </c>
      <c r="J135" s="171">
        <f>IFERROR(VLOOKUP(B135,'4SSH'!$V$93:$X$134,3,FALSE),0)</f>
        <v>0</v>
      </c>
      <c r="K135" s="85"/>
      <c r="L135" s="85"/>
      <c r="M135" s="85"/>
    </row>
    <row r="136" spans="1:13" ht="15" customHeight="1">
      <c r="A136" s="116">
        <f>'4SSH'!A28</f>
        <v>0</v>
      </c>
      <c r="B136" s="82">
        <f>'4SSH'!B28</f>
        <v>0</v>
      </c>
      <c r="C136" s="117">
        <f t="shared" si="4"/>
        <v>0</v>
      </c>
      <c r="D136" s="140">
        <f t="shared" si="5"/>
        <v>0</v>
      </c>
      <c r="E136" s="105">
        <f>IFERROR(VLOOKUP(B136,'4SSH'!$B$93:$D$134,3,FALSE),0)</f>
        <v>0</v>
      </c>
      <c r="F136" s="105">
        <f>IFERROR(VLOOKUP(B136,'4SSH'!$F$93:$H$134,3,FALSE),0)</f>
        <v>0</v>
      </c>
      <c r="G136" s="105">
        <f>IFERROR(VLOOKUP(B136,'4SSH'!$J$93:$L$134,3,FALSE),0)</f>
        <v>0</v>
      </c>
      <c r="H136" s="106">
        <f>IFERROR(VLOOKUP(B136,'4SSH'!$N$93:$P$134,3,FALSE),0)</f>
        <v>0</v>
      </c>
      <c r="I136" s="141">
        <f>IFERROR(VLOOKUP(B136,'4SSH'!$R$93:$T$134,3,FALSE),0)</f>
        <v>0</v>
      </c>
      <c r="J136" s="171">
        <f>IFERROR(VLOOKUP(B136,'4SSH'!$V$93:$X$134,3,FALSE),0)</f>
        <v>0</v>
      </c>
      <c r="K136" s="85"/>
      <c r="L136" s="85"/>
      <c r="M136" s="85"/>
    </row>
    <row r="137" spans="1:13" ht="15" customHeight="1">
      <c r="A137" s="116">
        <f>'4SSH'!A29</f>
        <v>0</v>
      </c>
      <c r="B137" s="82">
        <f>'4SSH'!B29</f>
        <v>0</v>
      </c>
      <c r="C137" s="117">
        <f t="shared" si="4"/>
        <v>0</v>
      </c>
      <c r="D137" s="140">
        <f t="shared" si="5"/>
        <v>0</v>
      </c>
      <c r="E137" s="105">
        <f>IFERROR(VLOOKUP(B137,'4SSH'!$B$93:$D$134,3,FALSE),0)</f>
        <v>0</v>
      </c>
      <c r="F137" s="105">
        <f>IFERROR(VLOOKUP(B137,'4SSH'!$F$93:$H$134,3,FALSE),0)</f>
        <v>0</v>
      </c>
      <c r="G137" s="105">
        <f>IFERROR(VLOOKUP(B137,'4SSH'!$J$93:$L$134,3,FALSE),0)</f>
        <v>0</v>
      </c>
      <c r="H137" s="106">
        <f>IFERROR(VLOOKUP(B137,'4SSH'!$N$93:$P$134,3,FALSE),0)</f>
        <v>0</v>
      </c>
      <c r="I137" s="141">
        <f>IFERROR(VLOOKUP(B137,'4SSH'!$R$93:$T$134,3,FALSE),0)</f>
        <v>0</v>
      </c>
      <c r="J137" s="171">
        <f>IFERROR(VLOOKUP(B137,'4SSH'!$V$93:$X$134,3,FALSE),0)</f>
        <v>0</v>
      </c>
      <c r="K137" s="85"/>
      <c r="L137" s="85"/>
      <c r="M137" s="85"/>
    </row>
    <row r="138" spans="1:13" ht="15" customHeight="1">
      <c r="A138" s="116">
        <f>'4SSH'!A30</f>
        <v>0</v>
      </c>
      <c r="B138" s="82">
        <f>'4SSH'!B30</f>
        <v>0</v>
      </c>
      <c r="C138" s="117">
        <f t="shared" si="4"/>
        <v>0</v>
      </c>
      <c r="D138" s="140">
        <f t="shared" si="5"/>
        <v>0</v>
      </c>
      <c r="E138" s="105">
        <f>IFERROR(VLOOKUP(B138,'4SSH'!$B$93:$D$134,3,FALSE),0)</f>
        <v>0</v>
      </c>
      <c r="F138" s="105">
        <f>IFERROR(VLOOKUP(B138,'4SSH'!$F$93:$H$134,3,FALSE),0)</f>
        <v>0</v>
      </c>
      <c r="G138" s="105">
        <f>IFERROR(VLOOKUP(B138,'4SSH'!$J$93:$L$134,3,FALSE),0)</f>
        <v>0</v>
      </c>
      <c r="H138" s="106">
        <f>IFERROR(VLOOKUP(B138,'4SSH'!$N$93:$P$134,3,FALSE),0)</f>
        <v>0</v>
      </c>
      <c r="I138" s="141">
        <f>IFERROR(VLOOKUP(B138,'4SSH'!$R$93:$T$134,3,FALSE),0)</f>
        <v>0</v>
      </c>
      <c r="J138" s="171">
        <f>IFERROR(VLOOKUP(B138,'4SSH'!$V$93:$X$134,3,FALSE),0)</f>
        <v>0</v>
      </c>
      <c r="K138" s="85"/>
      <c r="L138" s="85"/>
      <c r="M138" s="85"/>
    </row>
    <row r="139" spans="1:13" ht="15" customHeight="1">
      <c r="A139" s="116">
        <f>'4SSH'!A31</f>
        <v>0</v>
      </c>
      <c r="B139" s="82">
        <f>'4SSH'!B31</f>
        <v>0</v>
      </c>
      <c r="C139" s="117">
        <f t="shared" si="4"/>
        <v>0</v>
      </c>
      <c r="D139" s="140">
        <f t="shared" si="5"/>
        <v>0</v>
      </c>
      <c r="E139" s="105">
        <f>IFERROR(VLOOKUP(B139,'4SSH'!$B$93:$D$134,3,FALSE),0)</f>
        <v>0</v>
      </c>
      <c r="F139" s="105">
        <f>IFERROR(VLOOKUP(B139,'4SSH'!$F$93:$H$134,3,FALSE),0)</f>
        <v>0</v>
      </c>
      <c r="G139" s="105">
        <f>IFERROR(VLOOKUP(B139,'4SSH'!$J$93:$L$134,3,FALSE),0)</f>
        <v>0</v>
      </c>
      <c r="H139" s="106">
        <f>IFERROR(VLOOKUP(B139,'4SSH'!$N$93:$P$134,3,FALSE),0)</f>
        <v>0</v>
      </c>
      <c r="I139" s="141">
        <f>IFERROR(VLOOKUP(B139,'4SSH'!$R$93:$T$134,3,FALSE),0)</f>
        <v>0</v>
      </c>
      <c r="J139" s="171">
        <f>IFERROR(VLOOKUP(B139,'4SSH'!$V$93:$X$134,3,FALSE),0)</f>
        <v>0</v>
      </c>
      <c r="K139" s="85"/>
      <c r="L139" s="85"/>
      <c r="M139" s="85"/>
    </row>
    <row r="140" spans="1:13" ht="15" customHeight="1">
      <c r="A140" s="116">
        <f>'4SSH'!A32</f>
        <v>0</v>
      </c>
      <c r="B140" s="82">
        <f>'4SSH'!B32</f>
        <v>0</v>
      </c>
      <c r="C140" s="117">
        <f t="shared" si="4"/>
        <v>0</v>
      </c>
      <c r="D140" s="140">
        <f t="shared" si="5"/>
        <v>0</v>
      </c>
      <c r="E140" s="105">
        <f>IFERROR(VLOOKUP(B140,'4SSH'!$B$93:$D$134,3,FALSE),0)</f>
        <v>0</v>
      </c>
      <c r="F140" s="105">
        <f>IFERROR(VLOOKUP(B140,'4SSH'!$F$93:$H$134,3,FALSE),0)</f>
        <v>0</v>
      </c>
      <c r="G140" s="105">
        <f>IFERROR(VLOOKUP(B140,'4SSH'!$J$93:$L$134,3,FALSE),0)</f>
        <v>0</v>
      </c>
      <c r="H140" s="106">
        <f>IFERROR(VLOOKUP(B140,'4SSH'!$N$93:$P$134,3,FALSE),0)</f>
        <v>0</v>
      </c>
      <c r="I140" s="141">
        <f>IFERROR(VLOOKUP(B140,'4SSH'!$R$93:$T$134,3,FALSE),0)</f>
        <v>0</v>
      </c>
      <c r="J140" s="171">
        <f>IFERROR(VLOOKUP(B140,'4SSH'!$V$93:$X$134,3,FALSE),0)</f>
        <v>0</v>
      </c>
      <c r="K140" s="85"/>
      <c r="L140" s="85"/>
      <c r="M140" s="85"/>
    </row>
    <row r="141" spans="1:13" ht="15" customHeight="1">
      <c r="A141" s="116">
        <f>'4SSH'!A33</f>
        <v>0</v>
      </c>
      <c r="B141" s="82">
        <f>'4SSH'!B33</f>
        <v>0</v>
      </c>
      <c r="C141" s="117">
        <f t="shared" si="4"/>
        <v>0</v>
      </c>
      <c r="D141" s="140">
        <f t="shared" si="5"/>
        <v>0</v>
      </c>
      <c r="E141" s="105">
        <f>IFERROR(VLOOKUP(B141,'4SSH'!$B$93:$D$134,3,FALSE),0)</f>
        <v>0</v>
      </c>
      <c r="F141" s="105">
        <f>IFERROR(VLOOKUP(B141,'4SSH'!$F$93:$H$134,3,FALSE),0)</f>
        <v>0</v>
      </c>
      <c r="G141" s="105">
        <f>IFERROR(VLOOKUP(B141,'4SSH'!$J$93:$L$134,3,FALSE),0)</f>
        <v>0</v>
      </c>
      <c r="H141" s="106">
        <f>IFERROR(VLOOKUP(B141,'4SSH'!$N$93:$P$134,3,FALSE),0)</f>
        <v>0</v>
      </c>
      <c r="I141" s="141">
        <f>IFERROR(VLOOKUP(B141,'4SSH'!$R$93:$T$134,3,FALSE),0)</f>
        <v>0</v>
      </c>
      <c r="J141" s="171">
        <f>IFERROR(VLOOKUP(B141,'4SSH'!$V$93:$X$134,3,FALSE),0)</f>
        <v>0</v>
      </c>
      <c r="K141" s="85"/>
      <c r="L141" s="85"/>
      <c r="M141" s="85"/>
    </row>
    <row r="142" spans="1:13" ht="15" customHeight="1">
      <c r="A142" s="116">
        <f>'4SSH'!A34</f>
        <v>0</v>
      </c>
      <c r="B142" s="82">
        <f>'4SSH'!B34</f>
        <v>0</v>
      </c>
      <c r="C142" s="117">
        <f t="shared" si="4"/>
        <v>0</v>
      </c>
      <c r="D142" s="140">
        <f t="shared" si="5"/>
        <v>0</v>
      </c>
      <c r="E142" s="105">
        <f>IFERROR(VLOOKUP(B142,'4SSH'!$B$93:$D$134,3,FALSE),0)</f>
        <v>0</v>
      </c>
      <c r="F142" s="105">
        <f>IFERROR(VLOOKUP(B142,'4SSH'!$F$93:$H$134,3,FALSE),0)</f>
        <v>0</v>
      </c>
      <c r="G142" s="105">
        <f>IFERROR(VLOOKUP(B142,'4SSH'!$J$93:$L$134,3,FALSE),0)</f>
        <v>0</v>
      </c>
      <c r="H142" s="106">
        <f>IFERROR(VLOOKUP(B142,'4SSH'!$N$93:$P$134,3,FALSE),0)</f>
        <v>0</v>
      </c>
      <c r="I142" s="141">
        <f>IFERROR(VLOOKUP(B142,'4SSH'!$R$93:$T$134,3,FALSE),0)</f>
        <v>0</v>
      </c>
      <c r="J142" s="171">
        <f>IFERROR(VLOOKUP(B142,'4SSH'!$V$93:$X$134,3,FALSE),0)</f>
        <v>0</v>
      </c>
      <c r="K142" s="85"/>
      <c r="L142" s="85"/>
      <c r="M142" s="85"/>
    </row>
    <row r="143" spans="1:13" ht="15" customHeight="1">
      <c r="A143" s="116">
        <f>'4SSH'!A35</f>
        <v>0</v>
      </c>
      <c r="B143" s="82">
        <f>'4SSH'!B35</f>
        <v>0</v>
      </c>
      <c r="C143" s="117">
        <f t="shared" si="4"/>
        <v>0</v>
      </c>
      <c r="D143" s="140">
        <f t="shared" si="5"/>
        <v>0</v>
      </c>
      <c r="E143" s="105">
        <f>IFERROR(VLOOKUP(B143,'4SSH'!$B$93:$D$134,3,FALSE),0)</f>
        <v>0</v>
      </c>
      <c r="F143" s="105">
        <f>IFERROR(VLOOKUP(B143,'4SSH'!$F$93:$H$134,3,FALSE),0)</f>
        <v>0</v>
      </c>
      <c r="G143" s="105">
        <f>IFERROR(VLOOKUP(B143,'4SSH'!$J$93:$L$134,3,FALSE),0)</f>
        <v>0</v>
      </c>
      <c r="H143" s="106">
        <f>IFERROR(VLOOKUP(B143,'4SSH'!$N$93:$P$134,3,FALSE),0)</f>
        <v>0</v>
      </c>
      <c r="I143" s="141">
        <f>IFERROR(VLOOKUP(B143,'4SSH'!$R$93:$T$134,3,FALSE),0)</f>
        <v>0</v>
      </c>
      <c r="J143" s="171">
        <f>IFERROR(VLOOKUP(B143,'4SSH'!$V$93:$X$134,3,FALSE),0)</f>
        <v>0</v>
      </c>
      <c r="K143" s="85"/>
      <c r="L143" s="85"/>
      <c r="M143" s="85"/>
    </row>
    <row r="144" spans="1:13" ht="15" customHeight="1">
      <c r="A144" s="116">
        <f>'4SSH'!A36</f>
        <v>0</v>
      </c>
      <c r="B144" s="82">
        <f>'4SSH'!B36</f>
        <v>0</v>
      </c>
      <c r="C144" s="117">
        <f t="shared" si="4"/>
        <v>0</v>
      </c>
      <c r="D144" s="140">
        <f t="shared" si="5"/>
        <v>0</v>
      </c>
      <c r="E144" s="105">
        <f>IFERROR(VLOOKUP(B144,'4SSH'!$B$93:$D$134,3,FALSE),0)</f>
        <v>0</v>
      </c>
      <c r="F144" s="105">
        <f>IFERROR(VLOOKUP(B144,'4SSH'!$F$93:$H$134,3,FALSE),0)</f>
        <v>0</v>
      </c>
      <c r="G144" s="105">
        <f>IFERROR(VLOOKUP(B144,'4SSH'!$J$93:$L$134,3,FALSE),0)</f>
        <v>0</v>
      </c>
      <c r="H144" s="106">
        <f>IFERROR(VLOOKUP(B144,'4SSH'!$N$93:$P$134,3,FALSE),0)</f>
        <v>0</v>
      </c>
      <c r="I144" s="141">
        <f>IFERROR(VLOOKUP(B144,'4SSH'!$R$93:$T$134,3,FALSE),0)</f>
        <v>0</v>
      </c>
      <c r="J144" s="171">
        <f>IFERROR(VLOOKUP(B144,'4SSH'!$V$93:$X$134,3,FALSE),0)</f>
        <v>0</v>
      </c>
      <c r="K144" s="85"/>
      <c r="L144" s="85"/>
      <c r="M144" s="85"/>
    </row>
    <row r="145" spans="1:13" ht="15" customHeight="1">
      <c r="A145" s="116">
        <f>'4SSH'!A37</f>
        <v>0</v>
      </c>
      <c r="B145" s="82">
        <f>'4SSH'!B37</f>
        <v>0</v>
      </c>
      <c r="C145" s="117">
        <f t="shared" si="4"/>
        <v>0</v>
      </c>
      <c r="D145" s="140">
        <f t="shared" si="5"/>
        <v>0</v>
      </c>
      <c r="E145" s="105">
        <f>IFERROR(VLOOKUP(B145,'4SSH'!$B$93:$D$134,3,FALSE),0)</f>
        <v>0</v>
      </c>
      <c r="F145" s="105">
        <f>IFERROR(VLOOKUP(B145,'4SSH'!$F$93:$H$134,3,FALSE),0)</f>
        <v>0</v>
      </c>
      <c r="G145" s="105">
        <f>IFERROR(VLOOKUP(B145,'4SSH'!$J$93:$L$134,3,FALSE),0)</f>
        <v>0</v>
      </c>
      <c r="H145" s="106">
        <f>IFERROR(VLOOKUP(B145,'4SSH'!$N$93:$P$134,3,FALSE),0)</f>
        <v>0</v>
      </c>
      <c r="I145" s="141">
        <f>IFERROR(VLOOKUP(B145,'4SSH'!$R$93:$T$134,3,FALSE),0)</f>
        <v>0</v>
      </c>
      <c r="J145" s="171">
        <f>IFERROR(VLOOKUP(B145,'4SSH'!$V$93:$X$134,3,FALSE),0)</f>
        <v>0</v>
      </c>
      <c r="K145" s="85"/>
      <c r="L145" s="85"/>
      <c r="M145" s="85"/>
    </row>
    <row r="146" spans="1:13" ht="15" customHeight="1">
      <c r="A146" s="116">
        <f>'4SSH'!A38</f>
        <v>0</v>
      </c>
      <c r="B146" s="82">
        <f>'4SSH'!B38</f>
        <v>0</v>
      </c>
      <c r="C146" s="117">
        <f t="shared" si="4"/>
        <v>0</v>
      </c>
      <c r="D146" s="140">
        <f t="shared" si="5"/>
        <v>0</v>
      </c>
      <c r="E146" s="105">
        <f>IFERROR(VLOOKUP(B146,'4SSH'!$B$93:$D$134,3,FALSE),0)</f>
        <v>0</v>
      </c>
      <c r="F146" s="105">
        <f>IFERROR(VLOOKUP(B146,'4SSH'!$F$93:$H$134,3,FALSE),0)</f>
        <v>0</v>
      </c>
      <c r="G146" s="105">
        <f>IFERROR(VLOOKUP(B146,'4SSH'!$J$93:$L$134,3,FALSE),0)</f>
        <v>0</v>
      </c>
      <c r="H146" s="106">
        <f>IFERROR(VLOOKUP(B146,'4SSH'!$N$93:$P$134,3,FALSE),0)</f>
        <v>0</v>
      </c>
      <c r="I146" s="141">
        <f>IFERROR(VLOOKUP(B146,'4SSH'!$R$93:$T$134,3,FALSE),0)</f>
        <v>0</v>
      </c>
      <c r="J146" s="171">
        <f>IFERROR(VLOOKUP(B146,'4SSH'!$V$93:$X$134,3,FALSE),0)</f>
        <v>0</v>
      </c>
      <c r="K146" s="85"/>
      <c r="L146" s="85"/>
      <c r="M146" s="85"/>
    </row>
    <row r="147" spans="1:13" ht="15" customHeight="1">
      <c r="A147" s="116">
        <f>'4SSH'!A39</f>
        <v>0</v>
      </c>
      <c r="B147" s="82">
        <f>'4SSH'!B39</f>
        <v>0</v>
      </c>
      <c r="C147" s="117">
        <f t="shared" si="4"/>
        <v>0</v>
      </c>
      <c r="D147" s="140">
        <f t="shared" si="5"/>
        <v>0</v>
      </c>
      <c r="E147" s="105">
        <f>IFERROR(VLOOKUP(B147,'4SSH'!$B$93:$D$134,3,FALSE),0)</f>
        <v>0</v>
      </c>
      <c r="F147" s="105">
        <f>IFERROR(VLOOKUP(B147,'4SSH'!$F$93:$H$134,3,FALSE),0)</f>
        <v>0</v>
      </c>
      <c r="G147" s="105">
        <f>IFERROR(VLOOKUP(B147,'4SSH'!$J$93:$L$134,3,FALSE),0)</f>
        <v>0</v>
      </c>
      <c r="H147" s="106">
        <f>IFERROR(VLOOKUP(B147,'4SSH'!$N$93:$P$134,3,FALSE),0)</f>
        <v>0</v>
      </c>
      <c r="I147" s="141">
        <f>IFERROR(VLOOKUP(B147,'4SSH'!$R$93:$T$134,3,FALSE),0)</f>
        <v>0</v>
      </c>
      <c r="J147" s="171">
        <f>IFERROR(VLOOKUP(B147,'4SSH'!$V$93:$X$134,3,FALSE),0)</f>
        <v>0</v>
      </c>
      <c r="K147" s="85"/>
      <c r="L147" s="85"/>
      <c r="M147" s="85"/>
    </row>
    <row r="148" spans="1:13" ht="15" customHeight="1">
      <c r="A148" s="116">
        <f>'4SSH'!A40</f>
        <v>0</v>
      </c>
      <c r="B148" s="82">
        <f>'4SSH'!B40</f>
        <v>0</v>
      </c>
      <c r="C148" s="117">
        <f t="shared" si="4"/>
        <v>0</v>
      </c>
      <c r="D148" s="140">
        <f t="shared" si="5"/>
        <v>0</v>
      </c>
      <c r="E148" s="105">
        <f>IFERROR(VLOOKUP(B148,'4SSH'!$B$93:$D$134,3,FALSE),0)</f>
        <v>0</v>
      </c>
      <c r="F148" s="105">
        <f>IFERROR(VLOOKUP(B148,'4SSH'!$F$93:$H$134,3,FALSE),0)</f>
        <v>0</v>
      </c>
      <c r="G148" s="105">
        <f>IFERROR(VLOOKUP(B148,'4SSH'!$J$93:$L$134,3,FALSE),0)</f>
        <v>0</v>
      </c>
      <c r="H148" s="106">
        <f>IFERROR(VLOOKUP(B148,'4SSH'!$N$93:$P$134,3,FALSE),0)</f>
        <v>0</v>
      </c>
      <c r="I148" s="141">
        <f>IFERROR(VLOOKUP(B148,'4SSH'!$R$93:$T$134,3,FALSE),0)</f>
        <v>0</v>
      </c>
      <c r="J148" s="171">
        <f>IFERROR(VLOOKUP(B148,'4SSH'!$V$93:$X$134,3,FALSE),0)</f>
        <v>0</v>
      </c>
      <c r="K148" s="85"/>
      <c r="L148" s="85"/>
      <c r="M148" s="85"/>
    </row>
    <row r="149" spans="1:13" ht="15" customHeight="1">
      <c r="A149" s="116">
        <f>'4SSH'!A41</f>
        <v>0</v>
      </c>
      <c r="B149" s="82">
        <f>'4SSH'!B41</f>
        <v>0</v>
      </c>
      <c r="C149" s="117">
        <f t="shared" si="4"/>
        <v>0</v>
      </c>
      <c r="D149" s="140">
        <f t="shared" si="5"/>
        <v>0</v>
      </c>
      <c r="E149" s="105">
        <f>IFERROR(VLOOKUP(B149,'4SSH'!$B$93:$D$134,3,FALSE),0)</f>
        <v>0</v>
      </c>
      <c r="F149" s="105">
        <f>IFERROR(VLOOKUP(B149,'4SSH'!$F$93:$H$134,3,FALSE),0)</f>
        <v>0</v>
      </c>
      <c r="G149" s="105">
        <f>IFERROR(VLOOKUP(B149,'4SSH'!$J$93:$L$134,3,FALSE),0)</f>
        <v>0</v>
      </c>
      <c r="H149" s="106">
        <f>IFERROR(VLOOKUP(B149,'4SSH'!$N$93:$P$134,3,FALSE),0)</f>
        <v>0</v>
      </c>
      <c r="I149" s="141">
        <f>IFERROR(VLOOKUP(B149,'4SSH'!$R$93:$T$134,3,FALSE),0)</f>
        <v>0</v>
      </c>
      <c r="J149" s="171">
        <f>IFERROR(VLOOKUP(B149,'4SSH'!$V$93:$X$134,3,FALSE),0)</f>
        <v>0</v>
      </c>
      <c r="K149" s="85"/>
      <c r="L149" s="85"/>
      <c r="M149" s="85"/>
    </row>
    <row r="150" spans="1:13" ht="15" customHeight="1">
      <c r="A150" s="116">
        <f>'4SSH'!A42</f>
        <v>0</v>
      </c>
      <c r="B150" s="82">
        <f>'4SSH'!B42</f>
        <v>0</v>
      </c>
      <c r="C150" s="117">
        <f t="shared" si="4"/>
        <v>0</v>
      </c>
      <c r="D150" s="140">
        <f t="shared" si="5"/>
        <v>0</v>
      </c>
      <c r="E150" s="105">
        <f>IFERROR(VLOOKUP(B150,'4SSH'!$B$93:$D$134,3,FALSE),0)</f>
        <v>0</v>
      </c>
      <c r="F150" s="105">
        <f>IFERROR(VLOOKUP(B150,'4SSH'!$F$93:$H$134,3,FALSE),0)</f>
        <v>0</v>
      </c>
      <c r="G150" s="105">
        <f>IFERROR(VLOOKUP(B150,'4SSH'!$J$93:$L$134,3,FALSE),0)</f>
        <v>0</v>
      </c>
      <c r="H150" s="106">
        <f>IFERROR(VLOOKUP(B150,'4SSH'!$N$93:$P$134,3,FALSE),0)</f>
        <v>0</v>
      </c>
      <c r="I150" s="141">
        <f>IFERROR(VLOOKUP(B150,'4SSH'!$R$93:$T$134,3,FALSE),0)</f>
        <v>0</v>
      </c>
      <c r="J150" s="171">
        <f>IFERROR(VLOOKUP(B150,'4SSH'!$V$93:$X$134,3,FALSE),0)</f>
        <v>0</v>
      </c>
      <c r="K150" s="85"/>
      <c r="L150" s="85"/>
      <c r="M150" s="85"/>
    </row>
    <row r="151" spans="1:13" ht="15" customHeight="1">
      <c r="A151" s="116">
        <f>'4SSH'!A43</f>
        <v>0</v>
      </c>
      <c r="B151" s="82">
        <f>'4SSH'!B43</f>
        <v>0</v>
      </c>
      <c r="C151" s="117">
        <f t="shared" si="4"/>
        <v>0</v>
      </c>
      <c r="D151" s="140">
        <f t="shared" si="5"/>
        <v>0</v>
      </c>
      <c r="E151" s="105">
        <f>IFERROR(VLOOKUP(B151,'4SSH'!$B$93:$D$134,3,FALSE),0)</f>
        <v>0</v>
      </c>
      <c r="F151" s="105">
        <f>IFERROR(VLOOKUP(B151,'4SSH'!$F$93:$H$134,3,FALSE),0)</f>
        <v>0</v>
      </c>
      <c r="G151" s="105">
        <f>IFERROR(VLOOKUP(B151,'4SSH'!$J$93:$L$134,3,FALSE),0)</f>
        <v>0</v>
      </c>
      <c r="H151" s="106">
        <f>IFERROR(VLOOKUP(B151,'4SSH'!$N$93:$P$134,3,FALSE),0)</f>
        <v>0</v>
      </c>
      <c r="I151" s="141">
        <f>IFERROR(VLOOKUP(B151,'4SSH'!$R$93:$T$134,3,FALSE),0)</f>
        <v>0</v>
      </c>
      <c r="J151" s="171">
        <f>IFERROR(VLOOKUP(B151,'4SSH'!$V$93:$X$134,3,FALSE),0)</f>
        <v>0</v>
      </c>
      <c r="K151" s="85"/>
      <c r="L151" s="85"/>
      <c r="M151" s="85"/>
    </row>
    <row r="152" spans="1:13" ht="15" customHeight="1">
      <c r="A152" s="116">
        <f>'4SSH'!A44</f>
        <v>0</v>
      </c>
      <c r="B152" s="82">
        <f>'4SSH'!B44</f>
        <v>0</v>
      </c>
      <c r="C152" s="117">
        <f t="shared" si="4"/>
        <v>0</v>
      </c>
      <c r="D152" s="140">
        <f t="shared" si="5"/>
        <v>0</v>
      </c>
      <c r="E152" s="105">
        <f>IFERROR(VLOOKUP(B152,'4SSH'!$B$93:$D$134,3,FALSE),0)</f>
        <v>0</v>
      </c>
      <c r="F152" s="105">
        <f>IFERROR(VLOOKUP(B152,'4SSH'!$F$93:$H$134,3,FALSE),0)</f>
        <v>0</v>
      </c>
      <c r="G152" s="105">
        <f>IFERROR(VLOOKUP(B152,'4SSH'!$J$93:$L$134,3,FALSE),0)</f>
        <v>0</v>
      </c>
      <c r="H152" s="106">
        <f>IFERROR(VLOOKUP(B152,'4SSH'!$N$93:$P$134,3,FALSE),0)</f>
        <v>0</v>
      </c>
      <c r="I152" s="141">
        <f>IFERROR(VLOOKUP(B152,'4SSH'!$R$93:$T$134,3,FALSE),0)</f>
        <v>0</v>
      </c>
      <c r="J152" s="171">
        <f>IFERROR(VLOOKUP(B152,'4SSH'!$V$93:$X$134,3,FALSE),0)</f>
        <v>0</v>
      </c>
      <c r="K152" s="85"/>
      <c r="L152" s="85"/>
      <c r="M152" s="85"/>
    </row>
    <row r="153" spans="1:13" ht="15" customHeight="1">
      <c r="A153" s="116">
        <f>'4SSH'!A45</f>
        <v>0</v>
      </c>
      <c r="B153" s="82">
        <f>'4SSH'!B45</f>
        <v>0</v>
      </c>
      <c r="C153" s="117">
        <f t="shared" si="4"/>
        <v>0</v>
      </c>
      <c r="D153" s="140">
        <f t="shared" si="5"/>
        <v>0</v>
      </c>
      <c r="E153" s="105">
        <f>IFERROR(VLOOKUP(B153,'4SSH'!$B$93:$D$134,3,FALSE),0)</f>
        <v>0</v>
      </c>
      <c r="F153" s="105">
        <f>IFERROR(VLOOKUP(B153,'4SSH'!$F$93:$H$134,3,FALSE),0)</f>
        <v>0</v>
      </c>
      <c r="G153" s="105">
        <f>IFERROR(VLOOKUP(B153,'4SSH'!$J$93:$L$134,3,FALSE),0)</f>
        <v>0</v>
      </c>
      <c r="H153" s="106">
        <f>IFERROR(VLOOKUP(B153,'4SSH'!$N$93:$P$134,3,FALSE),0)</f>
        <v>0</v>
      </c>
      <c r="I153" s="141">
        <f>IFERROR(VLOOKUP(B153,'4SSH'!$R$93:$T$134,3,FALSE),0)</f>
        <v>0</v>
      </c>
      <c r="J153" s="171">
        <f>IFERROR(VLOOKUP(B153,'4SSH'!$V$93:$X$134,3,FALSE),0)</f>
        <v>0</v>
      </c>
      <c r="K153" s="85"/>
      <c r="L153" s="85"/>
      <c r="M153" s="85"/>
    </row>
    <row r="154" spans="1:13" ht="15" customHeight="1">
      <c r="A154" s="116">
        <f>'4SSH'!A46</f>
        <v>0</v>
      </c>
      <c r="B154" s="82">
        <f>'4SSH'!B46</f>
        <v>0</v>
      </c>
      <c r="C154" s="117">
        <f t="shared" si="4"/>
        <v>0</v>
      </c>
      <c r="D154" s="140">
        <f t="shared" si="5"/>
        <v>0</v>
      </c>
      <c r="E154" s="105">
        <f>IFERROR(VLOOKUP(B154,'4SSH'!$B$93:$D$134,3,FALSE),0)</f>
        <v>0</v>
      </c>
      <c r="F154" s="105">
        <f>IFERROR(VLOOKUP(B154,'4SSH'!$F$93:$H$134,3,FALSE),0)</f>
        <v>0</v>
      </c>
      <c r="G154" s="105">
        <f>IFERROR(VLOOKUP(B154,'4SSH'!$J$93:$L$134,3,FALSE),0)</f>
        <v>0</v>
      </c>
      <c r="H154" s="106">
        <f>IFERROR(VLOOKUP(B154,'4SSH'!$N$93:$P$134,3,FALSE),0)</f>
        <v>0</v>
      </c>
      <c r="I154" s="141">
        <f>IFERROR(VLOOKUP(B154,'4SSH'!$R$93:$T$134,3,FALSE),0)</f>
        <v>0</v>
      </c>
      <c r="J154" s="171">
        <f>IFERROR(VLOOKUP(B154,'4SSH'!$V$93:$X$134,3,FALSE),0)</f>
        <v>0</v>
      </c>
      <c r="K154" s="85"/>
      <c r="L154" s="85"/>
      <c r="M154" s="85"/>
    </row>
    <row r="155" spans="1:13" ht="15" customHeight="1">
      <c r="A155" s="116">
        <f>'4SSH'!A47</f>
        <v>0</v>
      </c>
      <c r="B155" s="82">
        <f>'4SSH'!B47</f>
        <v>0</v>
      </c>
      <c r="C155" s="117">
        <f t="shared" si="4"/>
        <v>0</v>
      </c>
      <c r="D155" s="140">
        <f t="shared" si="5"/>
        <v>0</v>
      </c>
      <c r="E155" s="105">
        <f>IFERROR(VLOOKUP(B155,'4SSH'!$B$93:$D$134,3,FALSE),0)</f>
        <v>0</v>
      </c>
      <c r="F155" s="105">
        <f>IFERROR(VLOOKUP(B155,'4SSH'!$F$93:$H$134,3,FALSE),0)</f>
        <v>0</v>
      </c>
      <c r="G155" s="105">
        <f>IFERROR(VLOOKUP(B155,'4SSH'!$J$93:$L$134,3,FALSE),0)</f>
        <v>0</v>
      </c>
      <c r="H155" s="106">
        <f>IFERROR(VLOOKUP(B155,'4SSH'!$N$93:$P$134,3,FALSE),0)</f>
        <v>0</v>
      </c>
      <c r="I155" s="141">
        <f>IFERROR(VLOOKUP(B155,'4SSH'!$R$93:$T$134,3,FALSE),0)</f>
        <v>0</v>
      </c>
      <c r="J155" s="171">
        <f>IFERROR(VLOOKUP(B155,'4SSH'!$V$93:$X$134,3,FALSE),0)</f>
        <v>0</v>
      </c>
      <c r="K155" s="85"/>
      <c r="L155" s="85"/>
      <c r="M155" s="85"/>
    </row>
    <row r="156" spans="1:13" ht="15" customHeight="1">
      <c r="A156" s="116">
        <f>'4SSH'!A48</f>
        <v>0</v>
      </c>
      <c r="B156" s="82">
        <f>'4SSH'!B48</f>
        <v>0</v>
      </c>
      <c r="C156" s="117">
        <f t="shared" si="4"/>
        <v>0</v>
      </c>
      <c r="D156" s="140">
        <f t="shared" si="5"/>
        <v>0</v>
      </c>
      <c r="E156" s="105">
        <f>IFERROR(VLOOKUP(B156,'4SSH'!$B$93:$D$134,3,FALSE),0)</f>
        <v>0</v>
      </c>
      <c r="F156" s="105">
        <f>IFERROR(VLOOKUP(B156,'4SSH'!$F$93:$H$134,3,FALSE),0)</f>
        <v>0</v>
      </c>
      <c r="G156" s="105">
        <f>IFERROR(VLOOKUP(B156,'4SSH'!$J$93:$L$134,3,FALSE),0)</f>
        <v>0</v>
      </c>
      <c r="H156" s="106">
        <f>IFERROR(VLOOKUP(B156,'4SSH'!$N$93:$P$134,3,FALSE),0)</f>
        <v>0</v>
      </c>
      <c r="I156" s="141">
        <f>IFERROR(VLOOKUP(B156,'4SSH'!$R$93:$T$134,3,FALSE),0)</f>
        <v>0</v>
      </c>
      <c r="J156" s="171">
        <f>IFERROR(VLOOKUP(B156,'4SSH'!$V$93:$X$134,3,FALSE),0)</f>
        <v>0</v>
      </c>
      <c r="K156" s="85"/>
      <c r="L156" s="85"/>
      <c r="M156" s="85"/>
    </row>
    <row r="157" spans="1:13" ht="15" customHeight="1">
      <c r="A157" s="116">
        <f>'4SSH'!A49</f>
        <v>0</v>
      </c>
      <c r="B157" s="82">
        <f>'4SSH'!B49</f>
        <v>0</v>
      </c>
      <c r="C157" s="117">
        <f t="shared" si="4"/>
        <v>0</v>
      </c>
      <c r="D157" s="140">
        <f t="shared" si="5"/>
        <v>0</v>
      </c>
      <c r="E157" s="105">
        <f>IFERROR(VLOOKUP(B157,'4SSH'!$B$93:$D$134,3,FALSE),0)</f>
        <v>0</v>
      </c>
      <c r="F157" s="105">
        <f>IFERROR(VLOOKUP(B157,'4SSH'!$F$93:$H$134,3,FALSE),0)</f>
        <v>0</v>
      </c>
      <c r="G157" s="105">
        <f>IFERROR(VLOOKUP(B157,'4SSH'!$J$93:$L$134,3,FALSE),0)</f>
        <v>0</v>
      </c>
      <c r="H157" s="106">
        <f>IFERROR(VLOOKUP(B157,'4SSH'!$N$93:$P$134,3,FALSE),0)</f>
        <v>0</v>
      </c>
      <c r="I157" s="141">
        <f>IFERROR(VLOOKUP(B157,'4SSH'!$R$93:$T$134,3,FALSE),0)</f>
        <v>0</v>
      </c>
      <c r="J157" s="171">
        <f>IFERROR(VLOOKUP(B157,'4SSH'!$V$93:$X$134,3,FALSE),0)</f>
        <v>0</v>
      </c>
      <c r="K157" s="85"/>
      <c r="L157" s="85"/>
      <c r="M157" s="85"/>
    </row>
    <row r="158" spans="1:13" ht="15" customHeight="1">
      <c r="A158" s="116">
        <f>'4SSH'!A50</f>
        <v>0</v>
      </c>
      <c r="B158" s="82">
        <f>'4SSH'!B50</f>
        <v>0</v>
      </c>
      <c r="C158" s="117">
        <f t="shared" si="4"/>
        <v>0</v>
      </c>
      <c r="D158" s="140">
        <f t="shared" si="5"/>
        <v>0</v>
      </c>
      <c r="E158" s="105">
        <f>IFERROR(VLOOKUP(B158,'4SSH'!$B$93:$D$134,3,FALSE),0)</f>
        <v>0</v>
      </c>
      <c r="F158" s="105">
        <f>IFERROR(VLOOKUP(B158,'4SSH'!$F$93:$H$134,3,FALSE),0)</f>
        <v>0</v>
      </c>
      <c r="G158" s="105">
        <f>IFERROR(VLOOKUP(B158,'4SSH'!$J$93:$L$134,3,FALSE),0)</f>
        <v>0</v>
      </c>
      <c r="H158" s="106">
        <f>IFERROR(VLOOKUP(B158,'4SSH'!$N$93:$P$134,3,FALSE),0)</f>
        <v>0</v>
      </c>
      <c r="I158" s="141">
        <f>IFERROR(VLOOKUP(B158,'4SSH'!$R$93:$T$134,3,FALSE),0)</f>
        <v>0</v>
      </c>
      <c r="J158" s="171">
        <f>IFERROR(VLOOKUP(B158,'4SSH'!$V$93:$X$134,3,FALSE),0)</f>
        <v>0</v>
      </c>
      <c r="K158" s="85"/>
      <c r="L158" s="85"/>
      <c r="M158" s="85"/>
    </row>
    <row r="159" spans="1:13" ht="15" customHeight="1">
      <c r="A159" s="116">
        <f>'4SSH'!A51</f>
        <v>0</v>
      </c>
      <c r="B159" s="82">
        <f>'4SSH'!B51</f>
        <v>0</v>
      </c>
      <c r="C159" s="117">
        <f t="shared" si="4"/>
        <v>0</v>
      </c>
      <c r="D159" s="140">
        <f t="shared" si="5"/>
        <v>0</v>
      </c>
      <c r="E159" s="105">
        <f>IFERROR(VLOOKUP(B159,'4SSH'!$B$93:$D$134,3,FALSE),0)</f>
        <v>0</v>
      </c>
      <c r="F159" s="105">
        <f>IFERROR(VLOOKUP(B159,'4SSH'!$F$93:$H$134,3,FALSE),0)</f>
        <v>0</v>
      </c>
      <c r="G159" s="105">
        <f>IFERROR(VLOOKUP(B159,'4SSH'!$J$93:$L$134,3,FALSE),0)</f>
        <v>0</v>
      </c>
      <c r="H159" s="106">
        <f>IFERROR(VLOOKUP(B159,'4SSH'!$N$93:$P$134,3,FALSE),0)</f>
        <v>0</v>
      </c>
      <c r="I159" s="141">
        <f>IFERROR(VLOOKUP(B159,'4SSH'!$R$93:$T$134,3,FALSE),0)</f>
        <v>0</v>
      </c>
      <c r="J159" s="171">
        <f>IFERROR(VLOOKUP(B159,'4SSH'!$V$93:$X$134,3,FALSE),0)</f>
        <v>0</v>
      </c>
      <c r="K159" s="85"/>
      <c r="L159" s="85"/>
      <c r="M159" s="85"/>
    </row>
    <row r="160" spans="1:13" ht="15" customHeight="1">
      <c r="A160" s="116">
        <f>'4SSSH'!A8</f>
        <v>0</v>
      </c>
      <c r="B160" s="82">
        <f>'4SSSH'!B8</f>
        <v>0</v>
      </c>
      <c r="C160" s="117">
        <f t="shared" si="4"/>
        <v>0</v>
      </c>
      <c r="D160" s="140">
        <f t="shared" si="5"/>
        <v>0</v>
      </c>
      <c r="E160" s="105">
        <f>IFERROR(VLOOKUP(B160,'4SSSH'!$B$93:$D$134,3,FALSE),0)</f>
        <v>0</v>
      </c>
      <c r="F160" s="105">
        <f>IFERROR(VLOOKUP(B160,'4SSSH'!$F$93:$H$134,3,FALSE),0)</f>
        <v>0</v>
      </c>
      <c r="G160" s="105">
        <f>IFERROR(VLOOKUP(B160,'4SSSH'!$J$93:$L$134,3,FALSE),0)</f>
        <v>0</v>
      </c>
      <c r="H160" s="106">
        <f>IFERROR(VLOOKUP(B160,'4SSSH'!$N$93:$P$134,3,FALSE),0)</f>
        <v>0</v>
      </c>
      <c r="I160" s="141">
        <f>IFERROR(VLOOKUP(B160,'4SSSH'!$R$93:$T$134,3,FALSE),0)</f>
        <v>0</v>
      </c>
      <c r="J160" s="171">
        <f>IFERROR(VLOOKUP(B160,'4SSSH'!$V$93:$X$134,3,FALSE),0)</f>
        <v>0</v>
      </c>
      <c r="K160" s="85"/>
      <c r="L160" s="85"/>
      <c r="M160" s="85"/>
    </row>
    <row r="161" spans="1:13" ht="15" customHeight="1">
      <c r="A161" s="116">
        <f>'4SSSH'!A9</f>
        <v>0</v>
      </c>
      <c r="B161" s="82">
        <f>'4SSSH'!B9</f>
        <v>0</v>
      </c>
      <c r="C161" s="117">
        <f t="shared" si="4"/>
        <v>0</v>
      </c>
      <c r="D161" s="140">
        <f t="shared" si="5"/>
        <v>0</v>
      </c>
      <c r="E161" s="105">
        <f>IFERROR(VLOOKUP(B161,'4SSSH'!$B$93:$D$134,3,FALSE),0)</f>
        <v>0</v>
      </c>
      <c r="F161" s="105">
        <f>IFERROR(VLOOKUP(B161,'4SSSH'!$F$93:$H$134,3,FALSE),0)</f>
        <v>0</v>
      </c>
      <c r="G161" s="105">
        <f>IFERROR(VLOOKUP(B161,'4SSSH'!$J$93:$L$134,3,FALSE),0)</f>
        <v>0</v>
      </c>
      <c r="H161" s="106">
        <f>IFERROR(VLOOKUP(B161,'4SSSH'!$N$93:$P$134,3,FALSE),0)</f>
        <v>0</v>
      </c>
      <c r="I161" s="141">
        <f>IFERROR(VLOOKUP(B161,'4SSSH'!$R$93:$T$134,3,FALSE),0)</f>
        <v>0</v>
      </c>
      <c r="J161" s="171">
        <f>IFERROR(VLOOKUP(B161,'4SSSH'!$V$93:$X$134,3,FALSE),0)</f>
        <v>0</v>
      </c>
      <c r="K161" s="85"/>
      <c r="L161" s="85"/>
      <c r="M161" s="85"/>
    </row>
    <row r="162" spans="1:13" ht="15" customHeight="1">
      <c r="A162" s="116">
        <f>'4SSSH'!A10</f>
        <v>0</v>
      </c>
      <c r="B162" s="82">
        <f>'4SSSH'!B10</f>
        <v>0</v>
      </c>
      <c r="C162" s="117">
        <f t="shared" si="4"/>
        <v>0</v>
      </c>
      <c r="D162" s="140">
        <f t="shared" si="5"/>
        <v>0</v>
      </c>
      <c r="E162" s="105">
        <f>IFERROR(VLOOKUP(B162,'4SSSH'!$B$93:$D$134,3,FALSE),0)</f>
        <v>0</v>
      </c>
      <c r="F162" s="105">
        <f>IFERROR(VLOOKUP(B162,'4SSSH'!$F$93:$H$134,3,FALSE),0)</f>
        <v>0</v>
      </c>
      <c r="G162" s="105">
        <f>IFERROR(VLOOKUP(B162,'4SSSH'!$J$93:$L$134,3,FALSE),0)</f>
        <v>0</v>
      </c>
      <c r="H162" s="106">
        <f>IFERROR(VLOOKUP(B162,'4SSSH'!$N$93:$P$134,3,FALSE),0)</f>
        <v>0</v>
      </c>
      <c r="I162" s="141">
        <f>IFERROR(VLOOKUP(B162,'4SSSH'!$R$93:$T$134,3,FALSE),0)</f>
        <v>0</v>
      </c>
      <c r="J162" s="171">
        <f>IFERROR(VLOOKUP(B162,'4SSSH'!$V$93:$X$134,3,FALSE),0)</f>
        <v>0</v>
      </c>
      <c r="K162" s="85"/>
      <c r="L162" s="85"/>
      <c r="M162" s="85"/>
    </row>
    <row r="163" spans="1:13" ht="15" customHeight="1">
      <c r="A163" s="116">
        <f>'4SSSH'!A11</f>
        <v>0</v>
      </c>
      <c r="B163" s="82">
        <f>'4SSSH'!B11</f>
        <v>0</v>
      </c>
      <c r="C163" s="117">
        <f t="shared" si="4"/>
        <v>0</v>
      </c>
      <c r="D163" s="140">
        <f t="shared" si="5"/>
        <v>0</v>
      </c>
      <c r="E163" s="105">
        <f>IFERROR(VLOOKUP(B163,'4SSSH'!$B$93:$D$134,3,FALSE),0)</f>
        <v>0</v>
      </c>
      <c r="F163" s="105">
        <f>IFERROR(VLOOKUP(B163,'4SSSH'!$F$93:$H$134,3,FALSE),0)</f>
        <v>0</v>
      </c>
      <c r="G163" s="105">
        <f>IFERROR(VLOOKUP(B163,'4SSSH'!$J$93:$L$134,3,FALSE),0)</f>
        <v>0</v>
      </c>
      <c r="H163" s="106">
        <f>IFERROR(VLOOKUP(B163,'4SSSH'!$N$93:$P$134,3,FALSE),0)</f>
        <v>0</v>
      </c>
      <c r="I163" s="141">
        <f>IFERROR(VLOOKUP(B163,'4SSSH'!$R$93:$T$134,3,FALSE),0)</f>
        <v>0</v>
      </c>
      <c r="J163" s="171">
        <f>IFERROR(VLOOKUP(B163,'4SSSH'!$V$93:$X$134,3,FALSE),0)</f>
        <v>0</v>
      </c>
      <c r="K163" s="85"/>
      <c r="L163" s="85"/>
      <c r="M163" s="85"/>
    </row>
    <row r="164" spans="1:13" ht="15" customHeight="1">
      <c r="A164" s="116">
        <f>'4SSSH'!A12</f>
        <v>0</v>
      </c>
      <c r="B164" s="82">
        <f>'4SSSH'!B12</f>
        <v>0</v>
      </c>
      <c r="C164" s="117">
        <f t="shared" si="4"/>
        <v>0</v>
      </c>
      <c r="D164" s="140">
        <f t="shared" si="5"/>
        <v>0</v>
      </c>
      <c r="E164" s="105">
        <f>IFERROR(VLOOKUP(B164,'4SSSH'!$B$93:$D$134,3,FALSE),0)</f>
        <v>0</v>
      </c>
      <c r="F164" s="105">
        <f>IFERROR(VLOOKUP(B164,'4SSSH'!$F$93:$H$134,3,FALSE),0)</f>
        <v>0</v>
      </c>
      <c r="G164" s="105">
        <f>IFERROR(VLOOKUP(B164,'4SSSH'!$J$93:$L$134,3,FALSE),0)</f>
        <v>0</v>
      </c>
      <c r="H164" s="106">
        <f>IFERROR(VLOOKUP(B164,'4SSSH'!$N$93:$P$134,3,FALSE),0)</f>
        <v>0</v>
      </c>
      <c r="I164" s="141">
        <f>IFERROR(VLOOKUP(B164,'4SSSH'!$R$93:$T$134,3,FALSE),0)</f>
        <v>0</v>
      </c>
      <c r="J164" s="171">
        <f>IFERROR(VLOOKUP(B164,'4SSSH'!$V$93:$X$134,3,FALSE),0)</f>
        <v>0</v>
      </c>
      <c r="K164" s="85"/>
      <c r="L164" s="85"/>
      <c r="M164" s="85"/>
    </row>
    <row r="165" spans="1:13" ht="15" customHeight="1">
      <c r="A165" s="116">
        <f>'4SSSH'!A13</f>
        <v>0</v>
      </c>
      <c r="B165" s="82">
        <f>'4SSSH'!B13</f>
        <v>0</v>
      </c>
      <c r="C165" s="117">
        <f t="shared" si="4"/>
        <v>0</v>
      </c>
      <c r="D165" s="140">
        <f t="shared" si="5"/>
        <v>0</v>
      </c>
      <c r="E165" s="105">
        <f>IFERROR(VLOOKUP(B165,'4SSSH'!$B$93:$D$134,3,FALSE),0)</f>
        <v>0</v>
      </c>
      <c r="F165" s="105">
        <f>IFERROR(VLOOKUP(B165,'4SSSH'!$F$93:$H$134,3,FALSE),0)</f>
        <v>0</v>
      </c>
      <c r="G165" s="105">
        <f>IFERROR(VLOOKUP(B165,'4SSSH'!$J$93:$L$134,3,FALSE),0)</f>
        <v>0</v>
      </c>
      <c r="H165" s="106">
        <f>IFERROR(VLOOKUP(B165,'4SSSH'!$N$93:$P$134,3,FALSE),0)</f>
        <v>0</v>
      </c>
      <c r="I165" s="141">
        <f>IFERROR(VLOOKUP(B165,'4SSSH'!$R$93:$T$134,3,FALSE),0)</f>
        <v>0</v>
      </c>
      <c r="J165" s="171">
        <f>IFERROR(VLOOKUP(B165,'4SSSH'!$V$93:$X$134,3,FALSE),0)</f>
        <v>0</v>
      </c>
      <c r="K165" s="85"/>
      <c r="L165" s="85"/>
      <c r="M165" s="85"/>
    </row>
    <row r="166" spans="1:13" ht="15" customHeight="1">
      <c r="A166" s="116">
        <f>'4SSSH'!A14</f>
        <v>0</v>
      </c>
      <c r="B166" s="82">
        <f>'4SSSH'!B14</f>
        <v>0</v>
      </c>
      <c r="C166" s="117">
        <f t="shared" si="4"/>
        <v>0</v>
      </c>
      <c r="D166" s="140">
        <f t="shared" si="5"/>
        <v>0</v>
      </c>
      <c r="E166" s="105">
        <f>IFERROR(VLOOKUP(B166,'4SSSH'!$B$93:$D$134,3,FALSE),0)</f>
        <v>0</v>
      </c>
      <c r="F166" s="105">
        <f>IFERROR(VLOOKUP(B166,'4SSSH'!$F$93:$H$134,3,FALSE),0)</f>
        <v>0</v>
      </c>
      <c r="G166" s="105">
        <f>IFERROR(VLOOKUP(B166,'4SSSH'!$J$93:$L$134,3,FALSE),0)</f>
        <v>0</v>
      </c>
      <c r="H166" s="106">
        <f>IFERROR(VLOOKUP(B166,'4SSSH'!$N$93:$P$134,3,FALSE),0)</f>
        <v>0</v>
      </c>
      <c r="I166" s="141">
        <f>IFERROR(VLOOKUP(B166,'4SSSH'!$R$93:$T$134,3,FALSE),0)</f>
        <v>0</v>
      </c>
      <c r="J166" s="171">
        <f>IFERROR(VLOOKUP(B166,'4SSSH'!$V$93:$X$134,3,FALSE),0)</f>
        <v>0</v>
      </c>
      <c r="K166" s="85"/>
      <c r="L166" s="85"/>
      <c r="M166" s="85"/>
    </row>
    <row r="167" spans="1:13" ht="15" customHeight="1">
      <c r="A167" s="116">
        <f>'4SSSH'!A15</f>
        <v>0</v>
      </c>
      <c r="B167" s="82">
        <f>'4SSSH'!B15</f>
        <v>0</v>
      </c>
      <c r="C167" s="117">
        <f t="shared" si="4"/>
        <v>0</v>
      </c>
      <c r="D167" s="140">
        <f t="shared" si="5"/>
        <v>0</v>
      </c>
      <c r="E167" s="105">
        <f>IFERROR(VLOOKUP(B167,'4SSSH'!$B$93:$D$134,3,FALSE),0)</f>
        <v>0</v>
      </c>
      <c r="F167" s="105">
        <f>IFERROR(VLOOKUP(B167,'4SSSH'!$F$93:$H$134,3,FALSE),0)</f>
        <v>0</v>
      </c>
      <c r="G167" s="105">
        <f>IFERROR(VLOOKUP(B167,'4SSSH'!$J$93:$L$134,3,FALSE),0)</f>
        <v>0</v>
      </c>
      <c r="H167" s="106">
        <f>IFERROR(VLOOKUP(B167,'4SSSH'!$N$93:$P$134,3,FALSE),0)</f>
        <v>0</v>
      </c>
      <c r="I167" s="141">
        <f>IFERROR(VLOOKUP(B167,'4SSSH'!$R$93:$T$134,3,FALSE),0)</f>
        <v>0</v>
      </c>
      <c r="J167" s="171">
        <f>IFERROR(VLOOKUP(B167,'4SSSH'!$V$93:$X$134,3,FALSE),0)</f>
        <v>0</v>
      </c>
      <c r="K167" s="85"/>
      <c r="L167" s="85"/>
      <c r="M167" s="85"/>
    </row>
    <row r="168" spans="1:13" ht="15" customHeight="1">
      <c r="A168" s="116">
        <f>'4SSSH'!A16</f>
        <v>0</v>
      </c>
      <c r="B168" s="82">
        <f>'4SSSH'!B16</f>
        <v>0</v>
      </c>
      <c r="C168" s="117">
        <f t="shared" si="4"/>
        <v>0</v>
      </c>
      <c r="D168" s="140">
        <f t="shared" si="5"/>
        <v>0</v>
      </c>
      <c r="E168" s="105">
        <f>IFERROR(VLOOKUP(B168,'4SSSH'!$B$93:$D$134,3,FALSE),0)</f>
        <v>0</v>
      </c>
      <c r="F168" s="105">
        <f>IFERROR(VLOOKUP(B168,'4SSSH'!$F$93:$H$134,3,FALSE),0)</f>
        <v>0</v>
      </c>
      <c r="G168" s="105">
        <f>IFERROR(VLOOKUP(B168,'4SSSH'!$J$93:$L$134,3,FALSE),0)</f>
        <v>0</v>
      </c>
      <c r="H168" s="106">
        <f>IFERROR(VLOOKUP(B168,'4SSSH'!$N$93:$P$134,3,FALSE),0)</f>
        <v>0</v>
      </c>
      <c r="I168" s="141">
        <f>IFERROR(VLOOKUP(B168,'4SSSH'!$R$93:$T$134,3,FALSE),0)</f>
        <v>0</v>
      </c>
      <c r="J168" s="171">
        <f>IFERROR(VLOOKUP(B168,'4SSSH'!$V$93:$X$134,3,FALSE),0)</f>
        <v>0</v>
      </c>
      <c r="K168" s="85"/>
      <c r="L168" s="85"/>
      <c r="M168" s="85"/>
    </row>
    <row r="169" spans="1:13" ht="15" customHeight="1">
      <c r="A169" s="116">
        <f>'4SSSH'!A17</f>
        <v>0</v>
      </c>
      <c r="B169" s="82">
        <f>'4SSSH'!B17</f>
        <v>0</v>
      </c>
      <c r="C169" s="117">
        <f t="shared" si="4"/>
        <v>0</v>
      </c>
      <c r="D169" s="140">
        <f t="shared" si="5"/>
        <v>0</v>
      </c>
      <c r="E169" s="105">
        <f>IFERROR(VLOOKUP(B169,'4SSSH'!$B$93:$D$134,3,FALSE),0)</f>
        <v>0</v>
      </c>
      <c r="F169" s="105">
        <f>IFERROR(VLOOKUP(B169,'4SSSH'!$F$93:$H$134,3,FALSE),0)</f>
        <v>0</v>
      </c>
      <c r="G169" s="105">
        <f>IFERROR(VLOOKUP(B169,'4SSSH'!$J$93:$L$134,3,FALSE),0)</f>
        <v>0</v>
      </c>
      <c r="H169" s="106">
        <f>IFERROR(VLOOKUP(B169,'4SSSH'!$N$93:$P$134,3,FALSE),0)</f>
        <v>0</v>
      </c>
      <c r="I169" s="141">
        <f>IFERROR(VLOOKUP(B169,'4SSSH'!$R$93:$T$134,3,FALSE),0)</f>
        <v>0</v>
      </c>
      <c r="J169" s="171">
        <f>IFERROR(VLOOKUP(B169,'4SSSH'!$V$93:$X$134,3,FALSE),0)</f>
        <v>0</v>
      </c>
      <c r="K169" s="85"/>
      <c r="L169" s="85"/>
      <c r="M169" s="85"/>
    </row>
    <row r="170" spans="1:13" ht="15" customHeight="1">
      <c r="A170" s="116">
        <f>'4SSSH'!A18</f>
        <v>0</v>
      </c>
      <c r="B170" s="82">
        <f>'4SSSH'!B18</f>
        <v>0</v>
      </c>
      <c r="C170" s="117">
        <f t="shared" si="4"/>
        <v>0</v>
      </c>
      <c r="D170" s="140">
        <f t="shared" si="5"/>
        <v>0</v>
      </c>
      <c r="E170" s="105">
        <f>IFERROR(VLOOKUP(B170,'4SSSH'!$B$93:$D$134,3,FALSE),0)</f>
        <v>0</v>
      </c>
      <c r="F170" s="105">
        <f>IFERROR(VLOOKUP(B170,'4SSSH'!$F$93:$H$134,3,FALSE),0)</f>
        <v>0</v>
      </c>
      <c r="G170" s="105">
        <f>IFERROR(VLOOKUP(B170,'4SSSH'!$J$93:$L$134,3,FALSE),0)</f>
        <v>0</v>
      </c>
      <c r="H170" s="106">
        <f>IFERROR(VLOOKUP(B170,'4SSSH'!$N$93:$P$134,3,FALSE),0)</f>
        <v>0</v>
      </c>
      <c r="I170" s="141">
        <f>IFERROR(VLOOKUP(B170,'4SSSH'!$R$93:$T$134,3,FALSE),0)</f>
        <v>0</v>
      </c>
      <c r="J170" s="171">
        <f>IFERROR(VLOOKUP(B170,'4SSSH'!$V$93:$X$134,3,FALSE),0)</f>
        <v>0</v>
      </c>
      <c r="K170" s="85"/>
      <c r="L170" s="85"/>
      <c r="M170" s="85"/>
    </row>
    <row r="171" spans="1:13" ht="15" customHeight="1">
      <c r="A171" s="116">
        <f>'4SSSH'!A19</f>
        <v>0</v>
      </c>
      <c r="B171" s="82">
        <f>'4SSSH'!B19</f>
        <v>0</v>
      </c>
      <c r="C171" s="117">
        <f t="shared" si="4"/>
        <v>0</v>
      </c>
      <c r="D171" s="140">
        <f t="shared" si="5"/>
        <v>0</v>
      </c>
      <c r="E171" s="105">
        <f>IFERROR(VLOOKUP(B171,'4SSSH'!$B$93:$D$134,3,FALSE),0)</f>
        <v>0</v>
      </c>
      <c r="F171" s="105">
        <f>IFERROR(VLOOKUP(B171,'4SSSH'!$F$93:$H$134,3,FALSE),0)</f>
        <v>0</v>
      </c>
      <c r="G171" s="105">
        <f>IFERROR(VLOOKUP(B171,'4SSSH'!$J$93:$L$134,3,FALSE),0)</f>
        <v>0</v>
      </c>
      <c r="H171" s="106">
        <f>IFERROR(VLOOKUP(B171,'4SSSH'!$N$93:$P$134,3,FALSE),0)</f>
        <v>0</v>
      </c>
      <c r="I171" s="141">
        <f>IFERROR(VLOOKUP(B171,'4SSSH'!$R$93:$T$134,3,FALSE),0)</f>
        <v>0</v>
      </c>
      <c r="J171" s="171">
        <f>IFERROR(VLOOKUP(B171,'4SSSH'!$V$93:$X$134,3,FALSE),0)</f>
        <v>0</v>
      </c>
      <c r="K171" s="85"/>
      <c r="L171" s="85"/>
      <c r="M171" s="85"/>
    </row>
    <row r="172" spans="1:13" ht="15" customHeight="1">
      <c r="A172" s="116">
        <f>'4SSSH'!A20</f>
        <v>0</v>
      </c>
      <c r="B172" s="82">
        <f>'4SSSH'!B20</f>
        <v>0</v>
      </c>
      <c r="C172" s="117">
        <f t="shared" si="4"/>
        <v>0</v>
      </c>
      <c r="D172" s="140">
        <f t="shared" si="5"/>
        <v>0</v>
      </c>
      <c r="E172" s="105">
        <f>IFERROR(VLOOKUP(B172,'4SSSH'!$B$93:$D$134,3,FALSE),0)</f>
        <v>0</v>
      </c>
      <c r="F172" s="105">
        <f>IFERROR(VLOOKUP(B172,'4SSSH'!$F$93:$H$134,3,FALSE),0)</f>
        <v>0</v>
      </c>
      <c r="G172" s="105">
        <f>IFERROR(VLOOKUP(B172,'4SSSH'!$J$93:$L$134,3,FALSE),0)</f>
        <v>0</v>
      </c>
      <c r="H172" s="106">
        <f>IFERROR(VLOOKUP(B172,'4SSSH'!$N$93:$P$134,3,FALSE),0)</f>
        <v>0</v>
      </c>
      <c r="I172" s="141">
        <f>IFERROR(VLOOKUP(B172,'4SSSH'!$R$93:$T$134,3,FALSE),0)</f>
        <v>0</v>
      </c>
      <c r="J172" s="171">
        <f>IFERROR(VLOOKUP(B172,'4SSSH'!$V$93:$X$134,3,FALSE),0)</f>
        <v>0</v>
      </c>
      <c r="K172" s="85"/>
      <c r="L172" s="85"/>
      <c r="M172" s="85"/>
    </row>
    <row r="173" spans="1:13" ht="15" customHeight="1">
      <c r="A173" s="116">
        <f>'4SSSH'!A21</f>
        <v>0</v>
      </c>
      <c r="B173" s="82">
        <f>'4SSSH'!B21</f>
        <v>0</v>
      </c>
      <c r="C173" s="117">
        <f t="shared" si="4"/>
        <v>0</v>
      </c>
      <c r="D173" s="140">
        <f t="shared" si="5"/>
        <v>0</v>
      </c>
      <c r="E173" s="105">
        <f>IFERROR(VLOOKUP(B173,'4SSSH'!$B$93:$D$134,3,FALSE),0)</f>
        <v>0</v>
      </c>
      <c r="F173" s="105">
        <f>IFERROR(VLOOKUP(B173,'4SSSH'!$F$93:$H$134,3,FALSE),0)</f>
        <v>0</v>
      </c>
      <c r="G173" s="105">
        <f>IFERROR(VLOOKUP(B173,'4SSSH'!$J$93:$L$134,3,FALSE),0)</f>
        <v>0</v>
      </c>
      <c r="H173" s="106">
        <f>IFERROR(VLOOKUP(B173,'4SSSH'!$N$93:$P$134,3,FALSE),0)</f>
        <v>0</v>
      </c>
      <c r="I173" s="141">
        <f>IFERROR(VLOOKUP(B173,'4SSSH'!$R$93:$T$134,3,FALSE),0)</f>
        <v>0</v>
      </c>
      <c r="J173" s="171">
        <f>IFERROR(VLOOKUP(B173,'4SSSH'!$V$93:$X$134,3,FALSE),0)</f>
        <v>0</v>
      </c>
      <c r="K173" s="85"/>
      <c r="L173" s="85"/>
      <c r="M173" s="85"/>
    </row>
    <row r="174" spans="1:13" ht="15" customHeight="1">
      <c r="A174" s="116">
        <f>'4SSSH'!A22</f>
        <v>0</v>
      </c>
      <c r="B174" s="82">
        <f>'4SSSH'!B22</f>
        <v>0</v>
      </c>
      <c r="C174" s="117">
        <f t="shared" si="4"/>
        <v>0</v>
      </c>
      <c r="D174" s="140">
        <f t="shared" si="5"/>
        <v>0</v>
      </c>
      <c r="E174" s="105">
        <f>IFERROR(VLOOKUP(B174,'4SSSH'!$B$93:$D$134,3,FALSE),0)</f>
        <v>0</v>
      </c>
      <c r="F174" s="105">
        <f>IFERROR(VLOOKUP(B174,'4SSSH'!$F$93:$H$134,3,FALSE),0)</f>
        <v>0</v>
      </c>
      <c r="G174" s="105">
        <f>IFERROR(VLOOKUP(B174,'4SSSH'!$J$93:$L$134,3,FALSE),0)</f>
        <v>0</v>
      </c>
      <c r="H174" s="106">
        <f>IFERROR(VLOOKUP(B174,'4SSSH'!$N$93:$P$134,3,FALSE),0)</f>
        <v>0</v>
      </c>
      <c r="I174" s="141">
        <f>IFERROR(VLOOKUP(B174,'4SSSH'!$R$93:$T$134,3,FALSE),0)</f>
        <v>0</v>
      </c>
      <c r="J174" s="171">
        <f>IFERROR(VLOOKUP(B174,'4SSSH'!$V$93:$X$134,3,FALSE),0)</f>
        <v>0</v>
      </c>
      <c r="K174" s="85"/>
      <c r="L174" s="85"/>
      <c r="M174" s="85"/>
    </row>
    <row r="175" spans="1:13" ht="15" customHeight="1">
      <c r="A175" s="116">
        <f>'4SSSH'!A23</f>
        <v>0</v>
      </c>
      <c r="B175" s="82">
        <f>'4SSSH'!B23</f>
        <v>0</v>
      </c>
      <c r="C175" s="117">
        <f t="shared" si="4"/>
        <v>0</v>
      </c>
      <c r="D175" s="140">
        <f t="shared" si="5"/>
        <v>0</v>
      </c>
      <c r="E175" s="105">
        <f>IFERROR(VLOOKUP(B175,'4SSSH'!$B$93:$D$134,3,FALSE),0)</f>
        <v>0</v>
      </c>
      <c r="F175" s="105">
        <f>IFERROR(VLOOKUP(B175,'4SSSH'!$F$93:$H$134,3,FALSE),0)</f>
        <v>0</v>
      </c>
      <c r="G175" s="105">
        <f>IFERROR(VLOOKUP(B175,'4SSSH'!$J$93:$L$134,3,FALSE),0)</f>
        <v>0</v>
      </c>
      <c r="H175" s="106">
        <f>IFERROR(VLOOKUP(B175,'4SSSH'!$N$93:$P$134,3,FALSE),0)</f>
        <v>0</v>
      </c>
      <c r="I175" s="141">
        <f>IFERROR(VLOOKUP(B175,'4SSSH'!$R$93:$T$134,3,FALSE),0)</f>
        <v>0</v>
      </c>
      <c r="J175" s="171">
        <f>IFERROR(VLOOKUP(B175,'4SSSH'!$V$93:$X$134,3,FALSE),0)</f>
        <v>0</v>
      </c>
      <c r="K175" s="85"/>
      <c r="L175" s="85"/>
      <c r="M175" s="85"/>
    </row>
    <row r="176" spans="1:13" ht="15" customHeight="1">
      <c r="A176" s="116">
        <f>'4SSSH'!A24</f>
        <v>0</v>
      </c>
      <c r="B176" s="82">
        <f>'4SSSH'!B24</f>
        <v>0</v>
      </c>
      <c r="C176" s="117">
        <f t="shared" si="4"/>
        <v>0</v>
      </c>
      <c r="D176" s="140">
        <f t="shared" si="5"/>
        <v>0</v>
      </c>
      <c r="E176" s="105">
        <f>IFERROR(VLOOKUP(B176,'4SSSH'!$B$93:$D$134,3,FALSE),0)</f>
        <v>0</v>
      </c>
      <c r="F176" s="105">
        <f>IFERROR(VLOOKUP(B176,'4SSSH'!$F$93:$H$134,3,FALSE),0)</f>
        <v>0</v>
      </c>
      <c r="G176" s="105">
        <f>IFERROR(VLOOKUP(B176,'4SSSH'!$J$93:$L$134,3,FALSE),0)</f>
        <v>0</v>
      </c>
      <c r="H176" s="106">
        <f>IFERROR(VLOOKUP(B176,'4SSSH'!$N$93:$P$134,3,FALSE),0)</f>
        <v>0</v>
      </c>
      <c r="I176" s="141">
        <f>IFERROR(VLOOKUP(B176,'4SSSH'!$R$93:$T$134,3,FALSE),0)</f>
        <v>0</v>
      </c>
      <c r="J176" s="171">
        <f>IFERROR(VLOOKUP(B176,'4SSSH'!$V$93:$X$134,3,FALSE),0)</f>
        <v>0</v>
      </c>
      <c r="K176" s="85"/>
      <c r="L176" s="85"/>
      <c r="M176" s="85"/>
    </row>
    <row r="177" spans="1:13" ht="15" customHeight="1">
      <c r="A177" s="116">
        <f>'4SSSH'!A25</f>
        <v>0</v>
      </c>
      <c r="B177" s="82">
        <f>'4SSSH'!B25</f>
        <v>0</v>
      </c>
      <c r="C177" s="117">
        <f t="shared" si="4"/>
        <v>0</v>
      </c>
      <c r="D177" s="140">
        <f t="shared" si="5"/>
        <v>0</v>
      </c>
      <c r="E177" s="105">
        <f>IFERROR(VLOOKUP(B177,'4SSSH'!$B$93:$D$134,3,FALSE),0)</f>
        <v>0</v>
      </c>
      <c r="F177" s="105">
        <f>IFERROR(VLOOKUP(B177,'4SSSH'!$F$93:$H$134,3,FALSE),0)</f>
        <v>0</v>
      </c>
      <c r="G177" s="105">
        <f>IFERROR(VLOOKUP(B177,'4SSSH'!$J$93:$L$134,3,FALSE),0)</f>
        <v>0</v>
      </c>
      <c r="H177" s="106">
        <f>IFERROR(VLOOKUP(B177,'4SSSH'!$N$93:$P$134,3,FALSE),0)</f>
        <v>0</v>
      </c>
      <c r="I177" s="141">
        <f>IFERROR(VLOOKUP(B177,'4SSSH'!$R$93:$T$134,3,FALSE),0)</f>
        <v>0</v>
      </c>
      <c r="J177" s="171">
        <f>IFERROR(VLOOKUP(B177,'4SSSH'!$V$93:$X$134,3,FALSE),0)</f>
        <v>0</v>
      </c>
      <c r="K177" s="85"/>
      <c r="L177" s="85"/>
      <c r="M177" s="85"/>
    </row>
    <row r="178" spans="1:13" ht="15" customHeight="1">
      <c r="A178" s="116">
        <f>'4SSSH'!A26</f>
        <v>0</v>
      </c>
      <c r="B178" s="82">
        <f>'4SSSH'!B26</f>
        <v>0</v>
      </c>
      <c r="C178" s="117">
        <f t="shared" si="4"/>
        <v>0</v>
      </c>
      <c r="D178" s="140">
        <f t="shared" si="5"/>
        <v>0</v>
      </c>
      <c r="E178" s="105">
        <f>IFERROR(VLOOKUP(B178,'4SSSH'!$B$93:$D$134,3,FALSE),0)</f>
        <v>0</v>
      </c>
      <c r="F178" s="105">
        <f>IFERROR(VLOOKUP(B178,'4SSSH'!$F$93:$H$134,3,FALSE),0)</f>
        <v>0</v>
      </c>
      <c r="G178" s="105">
        <f>IFERROR(VLOOKUP(B178,'4SSSH'!$J$93:$L$134,3,FALSE),0)</f>
        <v>0</v>
      </c>
      <c r="H178" s="106">
        <f>IFERROR(VLOOKUP(B178,'4SSSH'!$N$93:$P$134,3,FALSE),0)</f>
        <v>0</v>
      </c>
      <c r="I178" s="141">
        <f>IFERROR(VLOOKUP(B178,'4SSSH'!$R$93:$T$134,3,FALSE),0)</f>
        <v>0</v>
      </c>
      <c r="J178" s="171">
        <f>IFERROR(VLOOKUP(B178,'4SSSH'!$V$93:$X$134,3,FALSE),0)</f>
        <v>0</v>
      </c>
      <c r="K178" s="85"/>
      <c r="L178" s="85"/>
      <c r="M178" s="85"/>
    </row>
    <row r="179" spans="1:13" ht="15" customHeight="1">
      <c r="A179" s="116">
        <f>'4SSSH'!A27</f>
        <v>0</v>
      </c>
      <c r="B179" s="82">
        <f>'4SSSH'!B27</f>
        <v>0</v>
      </c>
      <c r="C179" s="117">
        <f t="shared" si="4"/>
        <v>0</v>
      </c>
      <c r="D179" s="140">
        <f t="shared" si="5"/>
        <v>0</v>
      </c>
      <c r="E179" s="105">
        <f>IFERROR(VLOOKUP(B179,'4SSSH'!$B$93:$D$134,3,FALSE),0)</f>
        <v>0</v>
      </c>
      <c r="F179" s="105">
        <f>IFERROR(VLOOKUP(B179,'4SSSH'!$F$93:$H$134,3,FALSE),0)</f>
        <v>0</v>
      </c>
      <c r="G179" s="105">
        <f>IFERROR(VLOOKUP(B179,'4SSSH'!$J$93:$L$134,3,FALSE),0)</f>
        <v>0</v>
      </c>
      <c r="H179" s="106">
        <f>IFERROR(VLOOKUP(B179,'4SSSH'!$N$93:$P$134,3,FALSE),0)</f>
        <v>0</v>
      </c>
      <c r="I179" s="141">
        <f>IFERROR(VLOOKUP(B179,'4SSSH'!$R$93:$T$134,3,FALSE),0)</f>
        <v>0</v>
      </c>
      <c r="J179" s="171">
        <f>IFERROR(VLOOKUP(B179,'4SSSH'!$V$93:$X$134,3,FALSE),0)</f>
        <v>0</v>
      </c>
      <c r="K179" s="85"/>
      <c r="L179" s="85"/>
      <c r="M179" s="85"/>
    </row>
    <row r="180" spans="1:13" ht="15" customHeight="1">
      <c r="A180" s="116">
        <f>'4SSSH'!A28</f>
        <v>0</v>
      </c>
      <c r="B180" s="82">
        <f>'4SSSH'!B28</f>
        <v>0</v>
      </c>
      <c r="C180" s="117">
        <f t="shared" si="4"/>
        <v>0</v>
      </c>
      <c r="D180" s="140">
        <f t="shared" si="5"/>
        <v>0</v>
      </c>
      <c r="E180" s="105">
        <f>IFERROR(VLOOKUP(B180,'4SSSH'!$B$93:$D$134,3,FALSE),0)</f>
        <v>0</v>
      </c>
      <c r="F180" s="105">
        <f>IFERROR(VLOOKUP(B180,'4SSSH'!$F$93:$H$134,3,FALSE),0)</f>
        <v>0</v>
      </c>
      <c r="G180" s="105">
        <f>IFERROR(VLOOKUP(B180,'4SSSH'!$J$93:$L$134,3,FALSE),0)</f>
        <v>0</v>
      </c>
      <c r="H180" s="106">
        <f>IFERROR(VLOOKUP(B180,'4SSSH'!$N$93:$P$134,3,FALSE),0)</f>
        <v>0</v>
      </c>
      <c r="I180" s="141">
        <f>IFERROR(VLOOKUP(B180,'4SSSH'!$R$93:$T$134,3,FALSE),0)</f>
        <v>0</v>
      </c>
      <c r="J180" s="171">
        <f>IFERROR(VLOOKUP(B180,'4SSSH'!$V$93:$X$134,3,FALSE),0)</f>
        <v>0</v>
      </c>
      <c r="K180" s="85"/>
      <c r="L180" s="85"/>
      <c r="M180" s="85"/>
    </row>
    <row r="181" spans="1:13" ht="15" customHeight="1">
      <c r="A181" s="116">
        <f>'4SSSH'!A29</f>
        <v>0</v>
      </c>
      <c r="B181" s="82">
        <f>'4SSSH'!B29</f>
        <v>0</v>
      </c>
      <c r="C181" s="117">
        <f t="shared" si="4"/>
        <v>0</v>
      </c>
      <c r="D181" s="140">
        <f t="shared" si="5"/>
        <v>0</v>
      </c>
      <c r="E181" s="105">
        <f>IFERROR(VLOOKUP(B181,'4SSSH'!$B$93:$D$134,3,FALSE),0)</f>
        <v>0</v>
      </c>
      <c r="F181" s="105">
        <f>IFERROR(VLOOKUP(B181,'4SSSH'!$F$93:$H$134,3,FALSE),0)</f>
        <v>0</v>
      </c>
      <c r="G181" s="105">
        <f>IFERROR(VLOOKUP(B181,'4SSSH'!$J$93:$L$134,3,FALSE),0)</f>
        <v>0</v>
      </c>
      <c r="H181" s="106">
        <f>IFERROR(VLOOKUP(B181,'4SSSH'!$N$93:$P$134,3,FALSE),0)</f>
        <v>0</v>
      </c>
      <c r="I181" s="141">
        <f>IFERROR(VLOOKUP(B181,'4SSSH'!$R$93:$T$134,3,FALSE),0)</f>
        <v>0</v>
      </c>
      <c r="J181" s="171">
        <f>IFERROR(VLOOKUP(B181,'4SSSH'!$V$93:$X$134,3,FALSE),0)</f>
        <v>0</v>
      </c>
      <c r="K181" s="85"/>
      <c r="L181" s="85"/>
      <c r="M181" s="85"/>
    </row>
    <row r="182" spans="1:13" ht="15" customHeight="1">
      <c r="A182" s="116">
        <f>'4SSSH'!A30</f>
        <v>0</v>
      </c>
      <c r="B182" s="82">
        <f>'4SSSH'!B30</f>
        <v>0</v>
      </c>
      <c r="C182" s="117">
        <f t="shared" si="4"/>
        <v>0</v>
      </c>
      <c r="D182" s="140">
        <f t="shared" si="5"/>
        <v>0</v>
      </c>
      <c r="E182" s="105">
        <f>IFERROR(VLOOKUP(B182,'4SSSH'!$B$93:$D$134,3,FALSE),0)</f>
        <v>0</v>
      </c>
      <c r="F182" s="105">
        <f>IFERROR(VLOOKUP(B182,'4SSSH'!$F$93:$H$134,3,FALSE),0)</f>
        <v>0</v>
      </c>
      <c r="G182" s="105">
        <f>IFERROR(VLOOKUP(B182,'4SSSH'!$J$93:$L$134,3,FALSE),0)</f>
        <v>0</v>
      </c>
      <c r="H182" s="106">
        <f>IFERROR(VLOOKUP(B182,'4SSSH'!$N$93:$P$134,3,FALSE),0)</f>
        <v>0</v>
      </c>
      <c r="I182" s="141">
        <f>IFERROR(VLOOKUP(B182,'4SSSH'!$R$93:$T$134,3,FALSE),0)</f>
        <v>0</v>
      </c>
      <c r="J182" s="171">
        <f>IFERROR(VLOOKUP(B182,'4SSSH'!$V$93:$X$134,3,FALSE),0)</f>
        <v>0</v>
      </c>
      <c r="K182" s="85"/>
      <c r="L182" s="85"/>
      <c r="M182" s="85"/>
    </row>
    <row r="183" spans="1:13" ht="15" customHeight="1">
      <c r="A183" s="116">
        <f>'4SSSH'!A31</f>
        <v>0</v>
      </c>
      <c r="B183" s="82">
        <f>'4SSSH'!B31</f>
        <v>0</v>
      </c>
      <c r="C183" s="117">
        <f t="shared" si="4"/>
        <v>0</v>
      </c>
      <c r="D183" s="140">
        <f t="shared" si="5"/>
        <v>0</v>
      </c>
      <c r="E183" s="105">
        <f>IFERROR(VLOOKUP(B183,'4SSSH'!$B$93:$D$134,3,FALSE),0)</f>
        <v>0</v>
      </c>
      <c r="F183" s="105">
        <f>IFERROR(VLOOKUP(B183,'4SSSH'!$F$93:$H$134,3,FALSE),0)</f>
        <v>0</v>
      </c>
      <c r="G183" s="105">
        <f>IFERROR(VLOOKUP(B183,'4SSSH'!$J$93:$L$134,3,FALSE),0)</f>
        <v>0</v>
      </c>
      <c r="H183" s="106">
        <f>IFERROR(VLOOKUP(B183,'4SSSH'!$N$93:$P$134,3,FALSE),0)</f>
        <v>0</v>
      </c>
      <c r="I183" s="141">
        <f>IFERROR(VLOOKUP(B183,'4SSSH'!$R$93:$T$134,3,FALSE),0)</f>
        <v>0</v>
      </c>
      <c r="J183" s="171">
        <f>IFERROR(VLOOKUP(B183,'4SSSH'!$V$93:$X$134,3,FALSE),0)</f>
        <v>0</v>
      </c>
      <c r="K183" s="85"/>
      <c r="L183" s="85"/>
      <c r="M183" s="85"/>
    </row>
    <row r="184" spans="1:13" ht="15" customHeight="1">
      <c r="A184" s="116">
        <f>'4SSSH'!A32</f>
        <v>0</v>
      </c>
      <c r="B184" s="82">
        <f>'4SSSH'!B32</f>
        <v>0</v>
      </c>
      <c r="C184" s="117">
        <f t="shared" si="4"/>
        <v>0</v>
      </c>
      <c r="D184" s="140">
        <f t="shared" si="5"/>
        <v>0</v>
      </c>
      <c r="E184" s="105">
        <f>IFERROR(VLOOKUP(B184,'4SSSH'!$B$93:$D$134,3,FALSE),0)</f>
        <v>0</v>
      </c>
      <c r="F184" s="105">
        <f>IFERROR(VLOOKUP(B184,'4SSSH'!$F$93:$H$134,3,FALSE),0)</f>
        <v>0</v>
      </c>
      <c r="G184" s="105">
        <f>IFERROR(VLOOKUP(B184,'4SSSH'!$J$93:$L$134,3,FALSE),0)</f>
        <v>0</v>
      </c>
      <c r="H184" s="106">
        <f>IFERROR(VLOOKUP(B184,'4SSSH'!$N$93:$P$134,3,FALSE),0)</f>
        <v>0</v>
      </c>
      <c r="I184" s="141">
        <f>IFERROR(VLOOKUP(B184,'4SSSH'!$R$93:$T$134,3,FALSE),0)</f>
        <v>0</v>
      </c>
      <c r="J184" s="171">
        <f>IFERROR(VLOOKUP(B184,'4SSSH'!$V$93:$X$134,3,FALSE),0)</f>
        <v>0</v>
      </c>
      <c r="K184" s="85"/>
      <c r="L184" s="85"/>
      <c r="M184" s="85"/>
    </row>
    <row r="185" spans="1:13" ht="15" customHeight="1">
      <c r="A185" s="116">
        <f>'4SSSH'!A33</f>
        <v>0</v>
      </c>
      <c r="B185" s="82">
        <f>'4SSSH'!B33</f>
        <v>0</v>
      </c>
      <c r="C185" s="117">
        <f t="shared" si="4"/>
        <v>0</v>
      </c>
      <c r="D185" s="140">
        <f t="shared" si="5"/>
        <v>0</v>
      </c>
      <c r="E185" s="105">
        <f>IFERROR(VLOOKUP(B185,'4SSSH'!$B$93:$D$134,3,FALSE),0)</f>
        <v>0</v>
      </c>
      <c r="F185" s="105">
        <f>IFERROR(VLOOKUP(B185,'4SSSH'!$F$93:$H$134,3,FALSE),0)</f>
        <v>0</v>
      </c>
      <c r="G185" s="105">
        <f>IFERROR(VLOOKUP(B185,'4SSSH'!$J$93:$L$134,3,FALSE),0)</f>
        <v>0</v>
      </c>
      <c r="H185" s="106">
        <f>IFERROR(VLOOKUP(B185,'4SSSH'!$N$93:$P$134,3,FALSE),0)</f>
        <v>0</v>
      </c>
      <c r="I185" s="141">
        <f>IFERROR(VLOOKUP(B185,'4SSSH'!$R$93:$T$134,3,FALSE),0)</f>
        <v>0</v>
      </c>
      <c r="J185" s="171">
        <f>IFERROR(VLOOKUP(B185,'4SSSH'!$V$93:$X$134,3,FALSE),0)</f>
        <v>0</v>
      </c>
      <c r="K185" s="85"/>
      <c r="L185" s="85"/>
      <c r="M185" s="85"/>
    </row>
    <row r="186" spans="1:13" ht="15" customHeight="1">
      <c r="A186" s="116">
        <f>'4SSSH'!A34</f>
        <v>0</v>
      </c>
      <c r="B186" s="82">
        <f>'4SSSH'!B34</f>
        <v>0</v>
      </c>
      <c r="C186" s="117">
        <f t="shared" si="4"/>
        <v>0</v>
      </c>
      <c r="D186" s="140">
        <f t="shared" si="5"/>
        <v>0</v>
      </c>
      <c r="E186" s="105">
        <f>IFERROR(VLOOKUP(B186,'4SSSH'!$B$93:$D$134,3,FALSE),0)</f>
        <v>0</v>
      </c>
      <c r="F186" s="105">
        <f>IFERROR(VLOOKUP(B186,'4SSSH'!$F$93:$H$134,3,FALSE),0)</f>
        <v>0</v>
      </c>
      <c r="G186" s="105">
        <f>IFERROR(VLOOKUP(B186,'4SSSH'!$J$93:$L$134,3,FALSE),0)</f>
        <v>0</v>
      </c>
      <c r="H186" s="106">
        <f>IFERROR(VLOOKUP(B186,'4SSSH'!$N$93:$P$134,3,FALSE),0)</f>
        <v>0</v>
      </c>
      <c r="I186" s="141">
        <f>IFERROR(VLOOKUP(B186,'4SSSH'!$R$93:$T$134,3,FALSE),0)</f>
        <v>0</v>
      </c>
      <c r="J186" s="171">
        <f>IFERROR(VLOOKUP(B186,'4SSSH'!$V$93:$X$134,3,FALSE),0)</f>
        <v>0</v>
      </c>
      <c r="K186" s="85"/>
      <c r="L186" s="85"/>
      <c r="M186" s="85"/>
    </row>
    <row r="187" spans="1:13" ht="15" customHeight="1">
      <c r="A187" s="116">
        <f>'4SSSH'!A35</f>
        <v>0</v>
      </c>
      <c r="B187" s="82">
        <f>'4SSSH'!B35</f>
        <v>0</v>
      </c>
      <c r="C187" s="117">
        <f t="shared" si="4"/>
        <v>0</v>
      </c>
      <c r="D187" s="140">
        <f t="shared" si="5"/>
        <v>0</v>
      </c>
      <c r="E187" s="105">
        <f>IFERROR(VLOOKUP(B187,'4SSSH'!$B$93:$D$134,3,FALSE),0)</f>
        <v>0</v>
      </c>
      <c r="F187" s="105">
        <f>IFERROR(VLOOKUP(B187,'4SSSH'!$F$93:$H$134,3,FALSE),0)</f>
        <v>0</v>
      </c>
      <c r="G187" s="105">
        <f>IFERROR(VLOOKUP(B187,'4SSSH'!$J$93:$L$134,3,FALSE),0)</f>
        <v>0</v>
      </c>
      <c r="H187" s="106">
        <f>IFERROR(VLOOKUP(B187,'4SSSH'!$N$93:$P$134,3,FALSE),0)</f>
        <v>0</v>
      </c>
      <c r="I187" s="141">
        <f>IFERROR(VLOOKUP(B187,'4SSSH'!$R$93:$T$134,3,FALSE),0)</f>
        <v>0</v>
      </c>
      <c r="J187" s="171">
        <f>IFERROR(VLOOKUP(B187,'4SSSH'!$V$93:$X$134,3,FALSE),0)</f>
        <v>0</v>
      </c>
      <c r="K187" s="85"/>
      <c r="L187" s="85"/>
      <c r="M187" s="85"/>
    </row>
    <row r="188" spans="1:13" ht="15" customHeight="1">
      <c r="A188" s="116">
        <f>'4SSSH'!A36</f>
        <v>0</v>
      </c>
      <c r="B188" s="82">
        <f>'4SSSH'!B36</f>
        <v>0</v>
      </c>
      <c r="C188" s="117">
        <f t="shared" si="4"/>
        <v>0</v>
      </c>
      <c r="D188" s="140">
        <f t="shared" si="5"/>
        <v>0</v>
      </c>
      <c r="E188" s="105">
        <f>IFERROR(VLOOKUP(B188,'4SSSH'!$B$93:$D$134,3,FALSE),0)</f>
        <v>0</v>
      </c>
      <c r="F188" s="105">
        <f>IFERROR(VLOOKUP(B188,'4SSSH'!$F$93:$H$134,3,FALSE),0)</f>
        <v>0</v>
      </c>
      <c r="G188" s="105">
        <f>IFERROR(VLOOKUP(B188,'4SSSH'!$J$93:$L$134,3,FALSE),0)</f>
        <v>0</v>
      </c>
      <c r="H188" s="106">
        <f>IFERROR(VLOOKUP(B188,'4SSSH'!$N$93:$P$134,3,FALSE),0)</f>
        <v>0</v>
      </c>
      <c r="I188" s="141">
        <f>IFERROR(VLOOKUP(B188,'4SSSH'!$R$93:$T$134,3,FALSE),0)</f>
        <v>0</v>
      </c>
      <c r="J188" s="171">
        <f>IFERROR(VLOOKUP(B188,'4SSSH'!$V$93:$X$134,3,FALSE),0)</f>
        <v>0</v>
      </c>
      <c r="K188" s="85"/>
      <c r="L188" s="85"/>
      <c r="M188" s="85"/>
    </row>
    <row r="189" spans="1:13" ht="15" customHeight="1">
      <c r="A189" s="116">
        <f>'4SSSH'!A37</f>
        <v>0</v>
      </c>
      <c r="B189" s="82">
        <f>'4SSSH'!B37</f>
        <v>0</v>
      </c>
      <c r="C189" s="117">
        <f t="shared" si="4"/>
        <v>0</v>
      </c>
      <c r="D189" s="140">
        <f t="shared" si="5"/>
        <v>0</v>
      </c>
      <c r="E189" s="105">
        <f>IFERROR(VLOOKUP(B189,'4SSSH'!$B$93:$D$134,3,FALSE),0)</f>
        <v>0</v>
      </c>
      <c r="F189" s="105">
        <f>IFERROR(VLOOKUP(B189,'4SSSH'!$F$93:$H$134,3,FALSE),0)</f>
        <v>0</v>
      </c>
      <c r="G189" s="105">
        <f>IFERROR(VLOOKUP(B189,'4SSSH'!$J$93:$L$134,3,FALSE),0)</f>
        <v>0</v>
      </c>
      <c r="H189" s="106">
        <f>IFERROR(VLOOKUP(B189,'4SSSH'!$N$93:$P$134,3,FALSE),0)</f>
        <v>0</v>
      </c>
      <c r="I189" s="141">
        <f>IFERROR(VLOOKUP(B189,'4SSSH'!$R$93:$T$134,3,FALSE),0)</f>
        <v>0</v>
      </c>
      <c r="J189" s="171">
        <f>IFERROR(VLOOKUP(B189,'4SSSH'!$V$93:$X$134,3,FALSE),0)</f>
        <v>0</v>
      </c>
      <c r="K189" s="85"/>
      <c r="L189" s="85"/>
      <c r="M189" s="85"/>
    </row>
    <row r="190" spans="1:13" ht="15" customHeight="1">
      <c r="A190" s="116">
        <f>'4SSSH'!A38</f>
        <v>0</v>
      </c>
      <c r="B190" s="82">
        <f>'4SSSH'!B38</f>
        <v>0</v>
      </c>
      <c r="C190" s="117">
        <f t="shared" si="4"/>
        <v>0</v>
      </c>
      <c r="D190" s="140">
        <f t="shared" si="5"/>
        <v>0</v>
      </c>
      <c r="E190" s="105">
        <f>IFERROR(VLOOKUP(B190,'4SSSH'!$B$93:$D$134,3,FALSE),0)</f>
        <v>0</v>
      </c>
      <c r="F190" s="105">
        <f>IFERROR(VLOOKUP(B190,'4SSSH'!$F$93:$H$134,3,FALSE),0)</f>
        <v>0</v>
      </c>
      <c r="G190" s="105">
        <f>IFERROR(VLOOKUP(B190,'4SSSH'!$J$93:$L$134,3,FALSE),0)</f>
        <v>0</v>
      </c>
      <c r="H190" s="106">
        <f>IFERROR(VLOOKUP(B190,'4SSSH'!$N$93:$P$134,3,FALSE),0)</f>
        <v>0</v>
      </c>
      <c r="I190" s="141">
        <f>IFERROR(VLOOKUP(B190,'4SSSH'!$R$93:$T$134,3,FALSE),0)</f>
        <v>0</v>
      </c>
      <c r="J190" s="171">
        <f>IFERROR(VLOOKUP(B190,'4SSSH'!$V$93:$X$134,3,FALSE),0)</f>
        <v>0</v>
      </c>
      <c r="K190" s="85"/>
      <c r="L190" s="85"/>
      <c r="M190" s="85"/>
    </row>
    <row r="191" spans="1:13" ht="15" customHeight="1">
      <c r="A191" s="116">
        <f>'4SSSH'!A39</f>
        <v>0</v>
      </c>
      <c r="B191" s="82">
        <f>'4SSSH'!B39</f>
        <v>0</v>
      </c>
      <c r="C191" s="117">
        <f t="shared" si="4"/>
        <v>0</v>
      </c>
      <c r="D191" s="140">
        <f t="shared" si="5"/>
        <v>0</v>
      </c>
      <c r="E191" s="105">
        <f>IFERROR(VLOOKUP(B191,'4SSSH'!$B$93:$D$134,3,FALSE),0)</f>
        <v>0</v>
      </c>
      <c r="F191" s="105">
        <f>IFERROR(VLOOKUP(B191,'4SSSH'!$F$93:$H$134,3,FALSE),0)</f>
        <v>0</v>
      </c>
      <c r="G191" s="105">
        <f>IFERROR(VLOOKUP(B191,'4SSSH'!$J$93:$L$134,3,FALSE),0)</f>
        <v>0</v>
      </c>
      <c r="H191" s="106">
        <f>IFERROR(VLOOKUP(B191,'4SSSH'!$N$93:$P$134,3,FALSE),0)</f>
        <v>0</v>
      </c>
      <c r="I191" s="141">
        <f>IFERROR(VLOOKUP(B191,'4SSSH'!$R$93:$T$134,3,FALSE),0)</f>
        <v>0</v>
      </c>
      <c r="J191" s="171">
        <f>IFERROR(VLOOKUP(B191,'4SSSH'!$V$93:$X$134,3,FALSE),0)</f>
        <v>0</v>
      </c>
      <c r="K191" s="85"/>
      <c r="L191" s="85"/>
      <c r="M191" s="85"/>
    </row>
    <row r="192" spans="1:13" ht="15" customHeight="1">
      <c r="A192" s="116">
        <f>'4SSSH'!A40</f>
        <v>0</v>
      </c>
      <c r="B192" s="82">
        <f>'4SSSH'!B40</f>
        <v>0</v>
      </c>
      <c r="C192" s="117">
        <f t="shared" si="4"/>
        <v>0</v>
      </c>
      <c r="D192" s="140">
        <f t="shared" si="5"/>
        <v>0</v>
      </c>
      <c r="E192" s="105">
        <f>IFERROR(VLOOKUP(B192,'4SSSH'!$B$93:$D$134,3,FALSE),0)</f>
        <v>0</v>
      </c>
      <c r="F192" s="105">
        <f>IFERROR(VLOOKUP(B192,'4SSSH'!$F$93:$H$134,3,FALSE),0)</f>
        <v>0</v>
      </c>
      <c r="G192" s="105">
        <f>IFERROR(VLOOKUP(B192,'4SSSH'!$J$93:$L$134,3,FALSE),0)</f>
        <v>0</v>
      </c>
      <c r="H192" s="106">
        <f>IFERROR(VLOOKUP(B192,'4SSSH'!$N$93:$P$134,3,FALSE),0)</f>
        <v>0</v>
      </c>
      <c r="I192" s="141">
        <f>IFERROR(VLOOKUP(B192,'4SSSH'!$R$93:$T$134,3,FALSE),0)</f>
        <v>0</v>
      </c>
      <c r="J192" s="171">
        <f>IFERROR(VLOOKUP(B192,'4SSSH'!$V$93:$X$134,3,FALSE),0)</f>
        <v>0</v>
      </c>
      <c r="K192" s="85"/>
      <c r="L192" s="85"/>
      <c r="M192" s="85"/>
    </row>
    <row r="193" spans="1:13" ht="15" customHeight="1">
      <c r="A193" s="116">
        <f>'4SSSH'!A41</f>
        <v>0</v>
      </c>
      <c r="B193" s="82">
        <f>'4SSSH'!B41</f>
        <v>0</v>
      </c>
      <c r="C193" s="117">
        <f t="shared" si="4"/>
        <v>0</v>
      </c>
      <c r="D193" s="140">
        <f t="shared" si="5"/>
        <v>0</v>
      </c>
      <c r="E193" s="105">
        <f>IFERROR(VLOOKUP(B193,'4SSSH'!$B$93:$D$134,3,FALSE),0)</f>
        <v>0</v>
      </c>
      <c r="F193" s="105">
        <f>IFERROR(VLOOKUP(B193,'4SSSH'!$F$93:$H$134,3,FALSE),0)</f>
        <v>0</v>
      </c>
      <c r="G193" s="105">
        <f>IFERROR(VLOOKUP(B193,'4SSSH'!$J$93:$L$134,3,FALSE),0)</f>
        <v>0</v>
      </c>
      <c r="H193" s="106">
        <f>IFERROR(VLOOKUP(B193,'4SSSH'!$N$93:$P$134,3,FALSE),0)</f>
        <v>0</v>
      </c>
      <c r="I193" s="141">
        <f>IFERROR(VLOOKUP(B193,'4SSSH'!$R$93:$T$134,3,FALSE),0)</f>
        <v>0</v>
      </c>
      <c r="J193" s="171">
        <f>IFERROR(VLOOKUP(B193,'4SSSH'!$V$93:$X$134,3,FALSE),0)</f>
        <v>0</v>
      </c>
      <c r="K193" s="85"/>
      <c r="L193" s="85"/>
      <c r="M193" s="85"/>
    </row>
    <row r="194" spans="1:13" ht="15" customHeight="1">
      <c r="A194" s="116">
        <f>'4SSSH'!A42</f>
        <v>0</v>
      </c>
      <c r="B194" s="82">
        <f>'4SSSH'!B42</f>
        <v>0</v>
      </c>
      <c r="C194" s="117">
        <f t="shared" si="4"/>
        <v>0</v>
      </c>
      <c r="D194" s="140">
        <f t="shared" si="5"/>
        <v>0</v>
      </c>
      <c r="E194" s="105">
        <f>IFERROR(VLOOKUP(B194,'4SSSH'!$B$93:$D$134,3,FALSE),0)</f>
        <v>0</v>
      </c>
      <c r="F194" s="105">
        <f>IFERROR(VLOOKUP(B194,'4SSSH'!$F$93:$H$134,3,FALSE),0)</f>
        <v>0</v>
      </c>
      <c r="G194" s="105">
        <f>IFERROR(VLOOKUP(B194,'4SSSH'!$J$93:$L$134,3,FALSE),0)</f>
        <v>0</v>
      </c>
      <c r="H194" s="106">
        <f>IFERROR(VLOOKUP(B194,'4SSSH'!$N$93:$P$134,3,FALSE),0)</f>
        <v>0</v>
      </c>
      <c r="I194" s="141">
        <f>IFERROR(VLOOKUP(B194,'4SSSH'!$R$93:$T$134,3,FALSE),0)</f>
        <v>0</v>
      </c>
      <c r="J194" s="171">
        <f>IFERROR(VLOOKUP(B194,'4SSSH'!$V$93:$X$134,3,FALSE),0)</f>
        <v>0</v>
      </c>
      <c r="K194" s="85"/>
      <c r="L194" s="85"/>
      <c r="M194" s="85"/>
    </row>
    <row r="195" spans="1:13" ht="15" customHeight="1">
      <c r="A195" s="116">
        <f>'4SSSH'!A43</f>
        <v>0</v>
      </c>
      <c r="B195" s="82">
        <f>'4SSSH'!B43</f>
        <v>0</v>
      </c>
      <c r="C195" s="117">
        <f t="shared" si="4"/>
        <v>0</v>
      </c>
      <c r="D195" s="140">
        <f t="shared" si="5"/>
        <v>0</v>
      </c>
      <c r="E195" s="105">
        <f>IFERROR(VLOOKUP(B195,'4SSSH'!$B$93:$D$134,3,FALSE),0)</f>
        <v>0</v>
      </c>
      <c r="F195" s="105">
        <f>IFERROR(VLOOKUP(B195,'4SSSH'!$F$93:$H$134,3,FALSE),0)</f>
        <v>0</v>
      </c>
      <c r="G195" s="105">
        <f>IFERROR(VLOOKUP(B195,'4SSSH'!$J$93:$L$134,3,FALSE),0)</f>
        <v>0</v>
      </c>
      <c r="H195" s="106">
        <f>IFERROR(VLOOKUP(B195,'4SSSH'!$N$93:$P$134,3,FALSE),0)</f>
        <v>0</v>
      </c>
      <c r="I195" s="141">
        <f>IFERROR(VLOOKUP(B195,'4SSSH'!$R$93:$T$134,3,FALSE),0)</f>
        <v>0</v>
      </c>
      <c r="J195" s="171">
        <f>IFERROR(VLOOKUP(B195,'4SSSH'!$V$93:$X$134,3,FALSE),0)</f>
        <v>0</v>
      </c>
      <c r="K195" s="85"/>
      <c r="L195" s="85"/>
      <c r="M195" s="85"/>
    </row>
    <row r="196" spans="1:13" ht="15" customHeight="1">
      <c r="A196" s="116">
        <f>'4SSSH'!A44</f>
        <v>0</v>
      </c>
      <c r="B196" s="82">
        <f>'4SSSH'!B44</f>
        <v>0</v>
      </c>
      <c r="C196" s="117">
        <f t="shared" si="4"/>
        <v>0</v>
      </c>
      <c r="D196" s="140">
        <f t="shared" si="5"/>
        <v>0</v>
      </c>
      <c r="E196" s="105">
        <f>IFERROR(VLOOKUP(B196,'4SSSH'!$B$93:$D$134,3,FALSE),0)</f>
        <v>0</v>
      </c>
      <c r="F196" s="105">
        <f>IFERROR(VLOOKUP(B196,'4SSSH'!$F$93:$H$134,3,FALSE),0)</f>
        <v>0</v>
      </c>
      <c r="G196" s="105">
        <f>IFERROR(VLOOKUP(B196,'4SSSH'!$J$93:$L$134,3,FALSE),0)</f>
        <v>0</v>
      </c>
      <c r="H196" s="106">
        <f>IFERROR(VLOOKUP(B196,'4SSSH'!$N$93:$P$134,3,FALSE),0)</f>
        <v>0</v>
      </c>
      <c r="I196" s="141">
        <f>IFERROR(VLOOKUP(B196,'4SSSH'!$R$93:$T$134,3,FALSE),0)</f>
        <v>0</v>
      </c>
      <c r="J196" s="171">
        <f>IFERROR(VLOOKUP(B196,'4SSSH'!$V$93:$X$134,3,FALSE),0)</f>
        <v>0</v>
      </c>
      <c r="K196" s="85"/>
      <c r="L196" s="85"/>
      <c r="M196" s="85"/>
    </row>
    <row r="197" spans="1:13" ht="15" customHeight="1">
      <c r="A197" s="116">
        <f>Senior_Performance_Light!A24</f>
        <v>0</v>
      </c>
      <c r="B197" s="82">
        <f>Senior_Performance_Light!B24</f>
        <v>0</v>
      </c>
      <c r="C197" s="117">
        <f t="shared" si="4"/>
        <v>0</v>
      </c>
      <c r="D197" s="140">
        <f t="shared" si="5"/>
        <v>0</v>
      </c>
      <c r="E197" s="105">
        <f>IFERROR(VLOOKUP(B197,Senior_Performance_Light!$B$93:$D$134,3,FALSE),0)</f>
        <v>0</v>
      </c>
      <c r="F197" s="105">
        <f>IFERROR(VLOOKUP(B197,Senior_Performance_Light!$F$93:$H$134,3,FALSE),0)</f>
        <v>0</v>
      </c>
      <c r="G197" s="105">
        <f>IFERROR(VLOOKUP(B197,Senior_Performance_Light!$J$93:$L$134,3,FALSE),0)</f>
        <v>0</v>
      </c>
      <c r="H197" s="106">
        <f>IFERROR(VLOOKUP(B197,Senior_Performance_Light!$N$93:$P$134,3,FALSE),0)</f>
        <v>0</v>
      </c>
      <c r="I197" s="141">
        <f>IFERROR(VLOOKUP(B197,Senior_Performance_Light!$R$93:$T$134,3,FALSE),0)</f>
        <v>0</v>
      </c>
      <c r="J197" s="171">
        <f>IFERROR(VLOOKUP(B197,Senior_Performance_Light!$V$93:$X$134,3,FALSE),0)</f>
        <v>0</v>
      </c>
      <c r="K197" s="85"/>
      <c r="L197" s="85"/>
      <c r="M197" s="85"/>
    </row>
    <row r="198" spans="1:13" ht="15" customHeight="1">
      <c r="A198" s="116">
        <f>Senior_Performance_Light!A25</f>
        <v>0</v>
      </c>
      <c r="B198" s="82">
        <f>Senior_Performance_Light!B25</f>
        <v>0</v>
      </c>
      <c r="C198" s="117">
        <f t="shared" ref="C198:C261" si="6">SUM(E198:J198)</f>
        <v>0</v>
      </c>
      <c r="D198" s="140">
        <f t="shared" ref="D198:D261" si="7">SUM(E198:J198)-MIN(E198:I198)</f>
        <v>0</v>
      </c>
      <c r="E198" s="105">
        <f>IFERROR(VLOOKUP(B198,Senior_Performance_Light!$B$93:$D$134,3,FALSE),0)</f>
        <v>0</v>
      </c>
      <c r="F198" s="105">
        <f>IFERROR(VLOOKUP(B198,Senior_Performance_Light!$F$93:$H$134,3,FALSE),0)</f>
        <v>0</v>
      </c>
      <c r="G198" s="105">
        <f>IFERROR(VLOOKUP(B198,Senior_Performance_Light!$J$93:$L$134,3,FALSE),0)</f>
        <v>0</v>
      </c>
      <c r="H198" s="106">
        <f>IFERROR(VLOOKUP(B198,Senior_Performance_Light!$N$93:$P$134,3,FALSE),0)</f>
        <v>0</v>
      </c>
      <c r="I198" s="141">
        <f>IFERROR(VLOOKUP(B198,Senior_Performance_Light!$R$93:$T$134,3,FALSE),0)</f>
        <v>0</v>
      </c>
      <c r="J198" s="171">
        <f>IFERROR(VLOOKUP(B198,Senior_Performance_Light!$V$93:$X$134,3,FALSE),0)</f>
        <v>0</v>
      </c>
      <c r="K198" s="85"/>
      <c r="L198" s="85"/>
      <c r="M198" s="85"/>
    </row>
    <row r="199" spans="1:13" ht="15" customHeight="1">
      <c r="A199" s="116">
        <f>Senior_Performance_Light!A26</f>
        <v>0</v>
      </c>
      <c r="B199" s="82">
        <f>Senior_Performance_Light!B26</f>
        <v>0</v>
      </c>
      <c r="C199" s="117">
        <f t="shared" si="6"/>
        <v>0</v>
      </c>
      <c r="D199" s="140">
        <f t="shared" si="7"/>
        <v>0</v>
      </c>
      <c r="E199" s="105">
        <f>IFERROR(VLOOKUP(B199,Senior_Performance_Light!$B$93:$D$134,3,FALSE),0)</f>
        <v>0</v>
      </c>
      <c r="F199" s="105">
        <f>IFERROR(VLOOKUP(B199,Senior_Performance_Light!$F$93:$H$134,3,FALSE),0)</f>
        <v>0</v>
      </c>
      <c r="G199" s="105">
        <f>IFERROR(VLOOKUP(B199,Senior_Performance_Light!$J$93:$L$134,3,FALSE),0)</f>
        <v>0</v>
      </c>
      <c r="H199" s="106">
        <f>IFERROR(VLOOKUP(B199,Senior_Performance_Light!$N$93:$P$134,3,FALSE),0)</f>
        <v>0</v>
      </c>
      <c r="I199" s="141">
        <f>IFERROR(VLOOKUP(B199,Senior_Performance_Light!$R$93:$T$134,3,FALSE),0)</f>
        <v>0</v>
      </c>
      <c r="J199" s="171">
        <f>IFERROR(VLOOKUP(B199,Senior_Performance_Light!$V$93:$X$134,3,FALSE),0)</f>
        <v>0</v>
      </c>
      <c r="K199" s="85"/>
      <c r="L199" s="85"/>
      <c r="M199" s="85"/>
    </row>
    <row r="200" spans="1:13" ht="15" customHeight="1">
      <c r="A200" s="116">
        <f>Senior_Performance_Light!A27</f>
        <v>0</v>
      </c>
      <c r="B200" s="82">
        <f>Senior_Performance_Light!B27</f>
        <v>0</v>
      </c>
      <c r="C200" s="117">
        <f t="shared" si="6"/>
        <v>0</v>
      </c>
      <c r="D200" s="140">
        <f t="shared" si="7"/>
        <v>0</v>
      </c>
      <c r="E200" s="105">
        <f>IFERROR(VLOOKUP(B200,Senior_Performance_Light!$B$93:$D$134,3,FALSE),0)</f>
        <v>0</v>
      </c>
      <c r="F200" s="105">
        <f>IFERROR(VLOOKUP(B200,Senior_Performance_Light!$F$93:$H$134,3,FALSE),0)</f>
        <v>0</v>
      </c>
      <c r="G200" s="105">
        <f>IFERROR(VLOOKUP(B200,Senior_Performance_Light!$J$93:$L$134,3,FALSE),0)</f>
        <v>0</v>
      </c>
      <c r="H200" s="106">
        <f>IFERROR(VLOOKUP(B200,Senior_Performance_Light!$N$93:$P$134,3,FALSE),0)</f>
        <v>0</v>
      </c>
      <c r="I200" s="141">
        <f>IFERROR(VLOOKUP(B200,Senior_Performance_Light!$R$93:$T$134,3,FALSE),0)</f>
        <v>0</v>
      </c>
      <c r="J200" s="171">
        <f>IFERROR(VLOOKUP(B200,Senior_Performance_Light!$V$93:$X$134,3,FALSE),0)</f>
        <v>0</v>
      </c>
      <c r="K200" s="85"/>
      <c r="L200" s="85"/>
      <c r="M200" s="85"/>
    </row>
    <row r="201" spans="1:13" ht="15" customHeight="1">
      <c r="A201" s="116">
        <f>Senior_Performance_Light!A28</f>
        <v>0</v>
      </c>
      <c r="B201" s="82">
        <f>Senior_Performance_Light!B28</f>
        <v>0</v>
      </c>
      <c r="C201" s="117">
        <f t="shared" si="6"/>
        <v>0</v>
      </c>
      <c r="D201" s="140">
        <f t="shared" si="7"/>
        <v>0</v>
      </c>
      <c r="E201" s="105">
        <f>IFERROR(VLOOKUP(B201,Senior_Performance_Light!$B$93:$D$134,3,FALSE),0)</f>
        <v>0</v>
      </c>
      <c r="F201" s="105">
        <f>IFERROR(VLOOKUP(B201,Senior_Performance_Light!$F$93:$H$134,3,FALSE),0)</f>
        <v>0</v>
      </c>
      <c r="G201" s="105">
        <f>IFERROR(VLOOKUP(B201,Senior_Performance_Light!$J$93:$L$134,3,FALSE),0)</f>
        <v>0</v>
      </c>
      <c r="H201" s="106">
        <f>IFERROR(VLOOKUP(B201,Senior_Performance_Light!$N$93:$P$134,3,FALSE),0)</f>
        <v>0</v>
      </c>
      <c r="I201" s="141">
        <f>IFERROR(VLOOKUP(B201,Senior_Performance_Light!$R$93:$T$134,3,FALSE),0)</f>
        <v>0</v>
      </c>
      <c r="J201" s="171">
        <f>IFERROR(VLOOKUP(B201,Senior_Performance_Light!$V$93:$X$134,3,FALSE),0)</f>
        <v>0</v>
      </c>
      <c r="K201" s="85"/>
      <c r="L201" s="85"/>
      <c r="M201" s="85"/>
    </row>
    <row r="202" spans="1:13" ht="15" customHeight="1">
      <c r="A202" s="116">
        <f>Senior_Performance_Light!A29</f>
        <v>0</v>
      </c>
      <c r="B202" s="82">
        <f>Senior_Performance_Light!B29</f>
        <v>0</v>
      </c>
      <c r="C202" s="117">
        <f t="shared" si="6"/>
        <v>0</v>
      </c>
      <c r="D202" s="140">
        <f t="shared" si="7"/>
        <v>0</v>
      </c>
      <c r="E202" s="105">
        <f>IFERROR(VLOOKUP(B202,Senior_Performance_Light!$B$93:$D$134,3,FALSE),0)</f>
        <v>0</v>
      </c>
      <c r="F202" s="105">
        <f>IFERROR(VLOOKUP(B202,Senior_Performance_Light!$F$93:$H$134,3,FALSE),0)</f>
        <v>0</v>
      </c>
      <c r="G202" s="105">
        <f>IFERROR(VLOOKUP(B202,Senior_Performance_Light!$J$93:$L$134,3,FALSE),0)</f>
        <v>0</v>
      </c>
      <c r="H202" s="106">
        <f>IFERROR(VLOOKUP(B202,Senior_Performance_Light!$N$93:$P$134,3,FALSE),0)</f>
        <v>0</v>
      </c>
      <c r="I202" s="141">
        <f>IFERROR(VLOOKUP(B202,Senior_Performance_Light!$R$93:$T$134,3,FALSE),0)</f>
        <v>0</v>
      </c>
      <c r="J202" s="171">
        <f>IFERROR(VLOOKUP(B202,Senior_Performance_Light!$V$93:$X$134,3,FALSE),0)</f>
        <v>0</v>
      </c>
      <c r="K202" s="85"/>
      <c r="L202" s="85"/>
      <c r="M202" s="85"/>
    </row>
    <row r="203" spans="1:13" ht="15" customHeight="1">
      <c r="A203" s="116">
        <f>Senior_Performance_Light!A30</f>
        <v>0</v>
      </c>
      <c r="B203" s="82">
        <f>Senior_Performance_Light!B30</f>
        <v>0</v>
      </c>
      <c r="C203" s="117">
        <f t="shared" si="6"/>
        <v>0</v>
      </c>
      <c r="D203" s="140">
        <f t="shared" si="7"/>
        <v>0</v>
      </c>
      <c r="E203" s="105">
        <f>IFERROR(VLOOKUP(B203,Senior_Performance_Light!$B$93:$D$134,3,FALSE),0)</f>
        <v>0</v>
      </c>
      <c r="F203" s="105">
        <f>IFERROR(VLOOKUP(B203,Senior_Performance_Light!$F$93:$H$134,3,FALSE),0)</f>
        <v>0</v>
      </c>
      <c r="G203" s="105">
        <f>IFERROR(VLOOKUP(B203,Senior_Performance_Light!$J$93:$L$134,3,FALSE),0)</f>
        <v>0</v>
      </c>
      <c r="H203" s="106">
        <f>IFERROR(VLOOKUP(B203,Senior_Performance_Light!$N$93:$P$134,3,FALSE),0)</f>
        <v>0</v>
      </c>
      <c r="I203" s="141">
        <f>IFERROR(VLOOKUP(B203,Senior_Performance_Light!$R$93:$T$134,3,FALSE),0)</f>
        <v>0</v>
      </c>
      <c r="J203" s="171">
        <f>IFERROR(VLOOKUP(B203,Senior_Performance_Light!$V$93:$X$134,3,FALSE),0)</f>
        <v>0</v>
      </c>
      <c r="K203" s="85"/>
      <c r="L203" s="85"/>
      <c r="M203" s="85"/>
    </row>
    <row r="204" spans="1:13" ht="15" customHeight="1">
      <c r="A204" s="116">
        <f>Senior_Performance_Light!A31</f>
        <v>0</v>
      </c>
      <c r="B204" s="82">
        <f>Senior_Performance_Light!B31</f>
        <v>0</v>
      </c>
      <c r="C204" s="117">
        <f t="shared" si="6"/>
        <v>0</v>
      </c>
      <c r="D204" s="140">
        <f t="shared" si="7"/>
        <v>0</v>
      </c>
      <c r="E204" s="105">
        <f>IFERROR(VLOOKUP(B204,Senior_Performance_Light!$B$93:$D$134,3,FALSE),0)</f>
        <v>0</v>
      </c>
      <c r="F204" s="105">
        <f>IFERROR(VLOOKUP(B204,Senior_Performance_Light!$F$93:$H$134,3,FALSE),0)</f>
        <v>0</v>
      </c>
      <c r="G204" s="105">
        <f>IFERROR(VLOOKUP(B204,Senior_Performance_Light!$J$93:$L$134,3,FALSE),0)</f>
        <v>0</v>
      </c>
      <c r="H204" s="106">
        <f>IFERROR(VLOOKUP(B204,Senior_Performance_Light!$N$93:$P$134,3,FALSE),0)</f>
        <v>0</v>
      </c>
      <c r="I204" s="141">
        <f>IFERROR(VLOOKUP(B204,Senior_Performance_Light!$R$93:$T$134,3,FALSE),0)</f>
        <v>0</v>
      </c>
      <c r="J204" s="171">
        <f>IFERROR(VLOOKUP(B204,Senior_Performance_Light!$V$93:$X$134,3,FALSE),0)</f>
        <v>0</v>
      </c>
      <c r="K204" s="85"/>
      <c r="L204" s="85"/>
      <c r="M204" s="85"/>
    </row>
    <row r="205" spans="1:13" ht="15" customHeight="1">
      <c r="A205" s="116">
        <f>Senior_Performance_Light!A32</f>
        <v>0</v>
      </c>
      <c r="B205" s="82">
        <f>Senior_Performance_Light!B32</f>
        <v>0</v>
      </c>
      <c r="C205" s="117">
        <f t="shared" si="6"/>
        <v>0</v>
      </c>
      <c r="D205" s="140">
        <f t="shared" si="7"/>
        <v>0</v>
      </c>
      <c r="E205" s="105">
        <f>IFERROR(VLOOKUP(B205,Senior_Performance_Light!$B$93:$D$134,3,FALSE),0)</f>
        <v>0</v>
      </c>
      <c r="F205" s="105">
        <f>IFERROR(VLOOKUP(B205,Senior_Performance_Light!$F$93:$H$134,3,FALSE),0)</f>
        <v>0</v>
      </c>
      <c r="G205" s="105">
        <f>IFERROR(VLOOKUP(B205,Senior_Performance_Light!$J$93:$L$134,3,FALSE),0)</f>
        <v>0</v>
      </c>
      <c r="H205" s="106">
        <f>IFERROR(VLOOKUP(B205,Senior_Performance_Light!$N$93:$P$134,3,FALSE),0)</f>
        <v>0</v>
      </c>
      <c r="I205" s="141">
        <f>IFERROR(VLOOKUP(B205,Senior_Performance_Light!$R$93:$T$134,3,FALSE),0)</f>
        <v>0</v>
      </c>
      <c r="J205" s="171">
        <f>IFERROR(VLOOKUP(B205,Senior_Performance_Light!$V$93:$X$134,3,FALSE),0)</f>
        <v>0</v>
      </c>
      <c r="K205" s="85"/>
      <c r="L205" s="85"/>
      <c r="M205" s="85"/>
    </row>
    <row r="206" spans="1:13" ht="15" customHeight="1">
      <c r="A206" s="116">
        <f>Senior_Performance_Light!A33</f>
        <v>0</v>
      </c>
      <c r="B206" s="82">
        <f>Senior_Performance_Light!B33</f>
        <v>0</v>
      </c>
      <c r="C206" s="117">
        <f t="shared" si="6"/>
        <v>0</v>
      </c>
      <c r="D206" s="140">
        <f t="shared" si="7"/>
        <v>0</v>
      </c>
      <c r="E206" s="105">
        <f>IFERROR(VLOOKUP(B206,Senior_Performance_Light!$B$93:$D$134,3,FALSE),0)</f>
        <v>0</v>
      </c>
      <c r="F206" s="105">
        <f>IFERROR(VLOOKUP(B206,Senior_Performance_Light!$F$93:$H$134,3,FALSE),0)</f>
        <v>0</v>
      </c>
      <c r="G206" s="105">
        <f>IFERROR(VLOOKUP(B206,Senior_Performance_Light!$J$93:$L$134,3,FALSE),0)</f>
        <v>0</v>
      </c>
      <c r="H206" s="106">
        <f>IFERROR(VLOOKUP(B206,Senior_Performance_Light!$N$93:$P$134,3,FALSE),0)</f>
        <v>0</v>
      </c>
      <c r="I206" s="141">
        <f>IFERROR(VLOOKUP(B206,Senior_Performance_Light!$R$93:$T$134,3,FALSE),0)</f>
        <v>0</v>
      </c>
      <c r="J206" s="171">
        <f>IFERROR(VLOOKUP(B206,Senior_Performance_Light!$V$93:$X$134,3,FALSE),0)</f>
        <v>0</v>
      </c>
      <c r="K206" s="85"/>
      <c r="L206" s="85"/>
      <c r="M206" s="85"/>
    </row>
    <row r="207" spans="1:13" ht="15" customHeight="1">
      <c r="A207" s="116">
        <f>Senior_Performance_Light!A34</f>
        <v>0</v>
      </c>
      <c r="B207" s="82">
        <f>Senior_Performance_Light!B34</f>
        <v>0</v>
      </c>
      <c r="C207" s="117">
        <f t="shared" si="6"/>
        <v>0</v>
      </c>
      <c r="D207" s="140">
        <f t="shared" si="7"/>
        <v>0</v>
      </c>
      <c r="E207" s="105">
        <f>IFERROR(VLOOKUP(B207,Senior_Performance_Light!$B$93:$D$134,3,FALSE),0)</f>
        <v>0</v>
      </c>
      <c r="F207" s="105">
        <f>IFERROR(VLOOKUP(B207,Senior_Performance_Light!$F$93:$H$134,3,FALSE),0)</f>
        <v>0</v>
      </c>
      <c r="G207" s="105">
        <f>IFERROR(VLOOKUP(B207,Senior_Performance_Light!$J$93:$L$134,3,FALSE),0)</f>
        <v>0</v>
      </c>
      <c r="H207" s="106">
        <f>IFERROR(VLOOKUP(B207,Senior_Performance_Light!$N$93:$P$134,3,FALSE),0)</f>
        <v>0</v>
      </c>
      <c r="I207" s="141">
        <f>IFERROR(VLOOKUP(B207,Senior_Performance_Light!$R$93:$T$134,3,FALSE),0)</f>
        <v>0</v>
      </c>
      <c r="J207" s="171">
        <f>IFERROR(VLOOKUP(B207,Senior_Performance_Light!$V$93:$X$134,3,FALSE),0)</f>
        <v>0</v>
      </c>
      <c r="K207" s="85"/>
      <c r="L207" s="85"/>
      <c r="M207" s="85"/>
    </row>
    <row r="208" spans="1:13" ht="15" customHeight="1">
      <c r="A208" s="116">
        <f>Senior_Performance_Light!A35</f>
        <v>0</v>
      </c>
      <c r="B208" s="82">
        <f>Senior_Performance_Light!B35</f>
        <v>0</v>
      </c>
      <c r="C208" s="117">
        <f t="shared" si="6"/>
        <v>0</v>
      </c>
      <c r="D208" s="140">
        <f t="shared" si="7"/>
        <v>0</v>
      </c>
      <c r="E208" s="105">
        <f>IFERROR(VLOOKUP(B208,Senior_Performance_Light!$B$93:$D$134,3,FALSE),0)</f>
        <v>0</v>
      </c>
      <c r="F208" s="105">
        <f>IFERROR(VLOOKUP(B208,Senior_Performance_Light!$F$93:$H$134,3,FALSE),0)</f>
        <v>0</v>
      </c>
      <c r="G208" s="105">
        <f>IFERROR(VLOOKUP(B208,Senior_Performance_Light!$J$93:$L$134,3,FALSE),0)</f>
        <v>0</v>
      </c>
      <c r="H208" s="106">
        <f>IFERROR(VLOOKUP(B208,Senior_Performance_Light!$N$93:$P$134,3,FALSE),0)</f>
        <v>0</v>
      </c>
      <c r="I208" s="141">
        <f>IFERROR(VLOOKUP(B208,Senior_Performance_Light!$R$93:$T$134,3,FALSE),0)</f>
        <v>0</v>
      </c>
      <c r="J208" s="171">
        <f>IFERROR(VLOOKUP(B208,Senior_Performance_Light!$V$93:$X$134,3,FALSE),0)</f>
        <v>0</v>
      </c>
      <c r="K208" s="85"/>
      <c r="L208" s="85"/>
      <c r="M208" s="85"/>
    </row>
    <row r="209" spans="1:13" ht="15" customHeight="1">
      <c r="A209" s="116">
        <f>Senior_Performance_Light!A36</f>
        <v>0</v>
      </c>
      <c r="B209" s="82">
        <f>Senior_Performance_Light!B36</f>
        <v>0</v>
      </c>
      <c r="C209" s="117">
        <f t="shared" si="6"/>
        <v>0</v>
      </c>
      <c r="D209" s="140">
        <f t="shared" si="7"/>
        <v>0</v>
      </c>
      <c r="E209" s="105">
        <f>IFERROR(VLOOKUP(B209,Senior_Performance_Light!$B$93:$D$134,3,FALSE),0)</f>
        <v>0</v>
      </c>
      <c r="F209" s="105">
        <f>IFERROR(VLOOKUP(B209,Senior_Performance_Light!$F$93:$H$134,3,FALSE),0)</f>
        <v>0</v>
      </c>
      <c r="G209" s="105">
        <f>IFERROR(VLOOKUP(B209,Senior_Performance_Light!$J$93:$L$134,3,FALSE),0)</f>
        <v>0</v>
      </c>
      <c r="H209" s="106">
        <f>IFERROR(VLOOKUP(B209,Senior_Performance_Light!$N$93:$P$134,3,FALSE),0)</f>
        <v>0</v>
      </c>
      <c r="I209" s="141">
        <f>IFERROR(VLOOKUP(B209,Senior_Performance_Light!$R$93:$T$134,3,FALSE),0)</f>
        <v>0</v>
      </c>
      <c r="J209" s="171">
        <f>IFERROR(VLOOKUP(B209,Senior_Performance_Light!$V$93:$X$134,3,FALSE),0)</f>
        <v>0</v>
      </c>
      <c r="K209" s="85"/>
      <c r="L209" s="85"/>
      <c r="M209" s="85"/>
    </row>
    <row r="210" spans="1:13" ht="15" customHeight="1">
      <c r="A210" s="116">
        <f>Senior_Performance_Light!A37</f>
        <v>0</v>
      </c>
      <c r="B210" s="82">
        <f>Senior_Performance_Light!B37</f>
        <v>0</v>
      </c>
      <c r="C210" s="117">
        <f t="shared" si="6"/>
        <v>0</v>
      </c>
      <c r="D210" s="140">
        <f t="shared" si="7"/>
        <v>0</v>
      </c>
      <c r="E210" s="105">
        <f>IFERROR(VLOOKUP(B210,Senior_Performance_Light!$B$93:$D$134,3,FALSE),0)</f>
        <v>0</v>
      </c>
      <c r="F210" s="105">
        <f>IFERROR(VLOOKUP(B210,Senior_Performance_Light!$F$93:$H$134,3,FALSE),0)</f>
        <v>0</v>
      </c>
      <c r="G210" s="105">
        <f>IFERROR(VLOOKUP(B210,Senior_Performance_Light!$J$93:$L$134,3,FALSE),0)</f>
        <v>0</v>
      </c>
      <c r="H210" s="106">
        <f>IFERROR(VLOOKUP(B210,Senior_Performance_Light!$N$93:$P$134,3,FALSE),0)</f>
        <v>0</v>
      </c>
      <c r="I210" s="141">
        <f>IFERROR(VLOOKUP(B210,Senior_Performance_Light!$R$93:$T$134,3,FALSE),0)</f>
        <v>0</v>
      </c>
      <c r="J210" s="171">
        <f>IFERROR(VLOOKUP(B210,Senior_Performance_Light!$V$93:$X$134,3,FALSE),0)</f>
        <v>0</v>
      </c>
      <c r="K210" s="85"/>
      <c r="L210" s="85"/>
      <c r="M210" s="85"/>
    </row>
    <row r="211" spans="1:13" ht="15" customHeight="1">
      <c r="A211" s="116">
        <f>Senior_Performance_Light!A38</f>
        <v>0</v>
      </c>
      <c r="B211" s="82">
        <f>Senior_Performance_Light!B38</f>
        <v>0</v>
      </c>
      <c r="C211" s="117">
        <f t="shared" si="6"/>
        <v>0</v>
      </c>
      <c r="D211" s="140">
        <f t="shared" si="7"/>
        <v>0</v>
      </c>
      <c r="E211" s="105">
        <f>IFERROR(VLOOKUP(B211,Senior_Performance_Light!$B$93:$D$134,3,FALSE),0)</f>
        <v>0</v>
      </c>
      <c r="F211" s="105">
        <f>IFERROR(VLOOKUP(B211,Senior_Performance_Light!$F$93:$H$134,3,FALSE),0)</f>
        <v>0</v>
      </c>
      <c r="G211" s="105">
        <f>IFERROR(VLOOKUP(B211,Senior_Performance_Light!$J$93:$L$134,3,FALSE),0)</f>
        <v>0</v>
      </c>
      <c r="H211" s="106">
        <f>IFERROR(VLOOKUP(B211,Senior_Performance_Light!$N$93:$P$134,3,FALSE),0)</f>
        <v>0</v>
      </c>
      <c r="I211" s="141">
        <f>IFERROR(VLOOKUP(B211,Senior_Performance_Light!$R$93:$T$134,3,FALSE),0)</f>
        <v>0</v>
      </c>
      <c r="J211" s="171">
        <f>IFERROR(VLOOKUP(B211,Senior_Performance_Light!$V$93:$X$134,3,FALSE),0)</f>
        <v>0</v>
      </c>
      <c r="K211" s="85"/>
      <c r="L211" s="85"/>
      <c r="M211" s="85"/>
    </row>
    <row r="212" spans="1:13" ht="15" customHeight="1">
      <c r="A212" s="116">
        <f>Senior_Performance_Light!A39</f>
        <v>0</v>
      </c>
      <c r="B212" s="82">
        <f>Senior_Performance_Light!B39</f>
        <v>0</v>
      </c>
      <c r="C212" s="117">
        <f t="shared" si="6"/>
        <v>0</v>
      </c>
      <c r="D212" s="140">
        <f t="shared" si="7"/>
        <v>0</v>
      </c>
      <c r="E212" s="105">
        <f>IFERROR(VLOOKUP(B212,Senior_Performance_Light!$B$93:$D$134,3,FALSE),0)</f>
        <v>0</v>
      </c>
      <c r="F212" s="105">
        <f>IFERROR(VLOOKUP(B212,Senior_Performance_Light!$F$93:$H$134,3,FALSE),0)</f>
        <v>0</v>
      </c>
      <c r="G212" s="105">
        <f>IFERROR(VLOOKUP(B212,Senior_Performance_Light!$J$93:$L$134,3,FALSE),0)</f>
        <v>0</v>
      </c>
      <c r="H212" s="106">
        <f>IFERROR(VLOOKUP(B212,Senior_Performance_Light!$N$93:$P$134,3,FALSE),0)</f>
        <v>0</v>
      </c>
      <c r="I212" s="141">
        <f>IFERROR(VLOOKUP(B212,Senior_Performance_Light!$R$93:$T$134,3,FALSE),0)</f>
        <v>0</v>
      </c>
      <c r="J212" s="171">
        <f>IFERROR(VLOOKUP(B212,Senior_Performance_Light!$V$93:$X$134,3,FALSE),0)</f>
        <v>0</v>
      </c>
      <c r="K212" s="85"/>
      <c r="L212" s="85"/>
      <c r="M212" s="85"/>
    </row>
    <row r="213" spans="1:13" ht="15" customHeight="1">
      <c r="A213" s="116">
        <f>Senior_Performance_Light!A40</f>
        <v>0</v>
      </c>
      <c r="B213" s="82">
        <f>Senior_Performance_Light!B40</f>
        <v>0</v>
      </c>
      <c r="C213" s="117">
        <f t="shared" si="6"/>
        <v>0</v>
      </c>
      <c r="D213" s="140">
        <f t="shared" si="7"/>
        <v>0</v>
      </c>
      <c r="E213" s="105">
        <f>IFERROR(VLOOKUP(B213,Senior_Performance_Light!$B$93:$D$134,3,FALSE),0)</f>
        <v>0</v>
      </c>
      <c r="F213" s="105">
        <f>IFERROR(VLOOKUP(B213,Senior_Performance_Light!$F$93:$H$134,3,FALSE),0)</f>
        <v>0</v>
      </c>
      <c r="G213" s="105">
        <f>IFERROR(VLOOKUP(B213,Senior_Performance_Light!$J$93:$L$134,3,FALSE),0)</f>
        <v>0</v>
      </c>
      <c r="H213" s="106">
        <f>IFERROR(VLOOKUP(B213,Senior_Performance_Light!$N$93:$P$134,3,FALSE),0)</f>
        <v>0</v>
      </c>
      <c r="I213" s="141">
        <f>IFERROR(VLOOKUP(B213,Senior_Performance_Light!$R$93:$T$134,3,FALSE),0)</f>
        <v>0</v>
      </c>
      <c r="J213" s="171">
        <f>IFERROR(VLOOKUP(B213,Senior_Performance_Light!$V$93:$X$134,3,FALSE),0)</f>
        <v>0</v>
      </c>
      <c r="K213" s="85"/>
      <c r="L213" s="85"/>
      <c r="M213" s="85"/>
    </row>
    <row r="214" spans="1:13" ht="15" customHeight="1">
      <c r="A214" s="116">
        <f>TAG_RESTRICTED_LIGHT!A35</f>
        <v>0</v>
      </c>
      <c r="B214" s="82">
        <f>TAG_RESTRICTED_LIGHT!B35</f>
        <v>0</v>
      </c>
      <c r="C214" s="117">
        <f t="shared" si="6"/>
        <v>0</v>
      </c>
      <c r="D214" s="140">
        <f t="shared" si="7"/>
        <v>0</v>
      </c>
      <c r="E214" s="105">
        <f>IFERROR(VLOOKUP(B214,TAG_RESTRICTED_LIGHT!$B$93:$D$134,3,FALSE),0)</f>
        <v>0</v>
      </c>
      <c r="F214" s="105">
        <f>IFERROR(VLOOKUP(B214,TAG_RESTRICTED_LIGHT!$F$93:$H$134,3,FALSE),0)</f>
        <v>0</v>
      </c>
      <c r="G214" s="105">
        <f>IFERROR(VLOOKUP(B214,TAG_RESTRICTED_LIGHT!$J$93:$L$134,3,FALSE),0)</f>
        <v>0</v>
      </c>
      <c r="H214" s="106">
        <f>IFERROR(VLOOKUP(B214,TAG_RESTRICTED_LIGHT!$N$93:$P$134,3,FALSE),0)</f>
        <v>0</v>
      </c>
      <c r="I214" s="141">
        <f>IFERROR(VLOOKUP(B214,TAG_RESTRICTED_LIGHT!$R$93:$T$134,3,FALSE),0)</f>
        <v>0</v>
      </c>
      <c r="J214" s="171">
        <f>IFERROR(VLOOKUP(B214,TAG_RESTRICTED_LIGHT!$V$93:$X$134,3,FALSE),0)</f>
        <v>0</v>
      </c>
      <c r="K214" s="85"/>
      <c r="L214" s="85"/>
      <c r="M214" s="85"/>
    </row>
    <row r="215" spans="1:13" ht="15" customHeight="1">
      <c r="A215" s="116">
        <f>TAG_RESTRICTED_LIGHT!A36</f>
        <v>0</v>
      </c>
      <c r="B215" s="82">
        <f>TAG_RESTRICTED_LIGHT!B36</f>
        <v>0</v>
      </c>
      <c r="C215" s="117">
        <f t="shared" si="6"/>
        <v>0</v>
      </c>
      <c r="D215" s="140">
        <f t="shared" si="7"/>
        <v>0</v>
      </c>
      <c r="E215" s="105">
        <f>IFERROR(VLOOKUP(B215,TAG_RESTRICTED_LIGHT!$B$93:$D$134,3,FALSE),0)</f>
        <v>0</v>
      </c>
      <c r="F215" s="105">
        <f>IFERROR(VLOOKUP(B215,TAG_RESTRICTED_LIGHT!$F$93:$H$134,3,FALSE),0)</f>
        <v>0</v>
      </c>
      <c r="G215" s="105">
        <f>IFERROR(VLOOKUP(B215,TAG_RESTRICTED_LIGHT!$J$93:$L$134,3,FALSE),0)</f>
        <v>0</v>
      </c>
      <c r="H215" s="106">
        <f>IFERROR(VLOOKUP(B215,TAG_RESTRICTED_LIGHT!$N$93:$P$134,3,FALSE),0)</f>
        <v>0</v>
      </c>
      <c r="I215" s="141">
        <f>IFERROR(VLOOKUP(B215,TAG_RESTRICTED_LIGHT!$R$93:$T$134,3,FALSE),0)</f>
        <v>0</v>
      </c>
      <c r="J215" s="171">
        <f>IFERROR(VLOOKUP(B215,TAG_RESTRICTED_LIGHT!$V$93:$X$134,3,FALSE),0)</f>
        <v>0</v>
      </c>
      <c r="K215" s="85"/>
      <c r="L215" s="85"/>
      <c r="M215" s="85"/>
    </row>
    <row r="216" spans="1:13" ht="15" customHeight="1">
      <c r="A216" s="116">
        <f>TAG_RESTRICTED_LIGHT!A37</f>
        <v>0</v>
      </c>
      <c r="B216" s="82">
        <f>TAG_RESTRICTED_LIGHT!B37</f>
        <v>0</v>
      </c>
      <c r="C216" s="117">
        <f t="shared" si="6"/>
        <v>0</v>
      </c>
      <c r="D216" s="140">
        <f t="shared" si="7"/>
        <v>0</v>
      </c>
      <c r="E216" s="105">
        <f>IFERROR(VLOOKUP(B216,TAG_RESTRICTED_LIGHT!$B$93:$D$134,3,FALSE),0)</f>
        <v>0</v>
      </c>
      <c r="F216" s="105">
        <f>IFERROR(VLOOKUP(B216,TAG_RESTRICTED_LIGHT!$F$93:$H$134,3,FALSE),0)</f>
        <v>0</v>
      </c>
      <c r="G216" s="105">
        <f>IFERROR(VLOOKUP(B216,TAG_RESTRICTED_LIGHT!$J$93:$L$134,3,FALSE),0)</f>
        <v>0</v>
      </c>
      <c r="H216" s="106">
        <f>IFERROR(VLOOKUP(B216,TAG_RESTRICTED_LIGHT!$N$93:$P$134,3,FALSE),0)</f>
        <v>0</v>
      </c>
      <c r="I216" s="141">
        <f>IFERROR(VLOOKUP(B216,TAG_RESTRICTED_LIGHT!$R$93:$T$134,3,FALSE),0)</f>
        <v>0</v>
      </c>
      <c r="J216" s="171">
        <f>IFERROR(VLOOKUP(B216,TAG_RESTRICTED_LIGHT!$V$93:$X$134,3,FALSE),0)</f>
        <v>0</v>
      </c>
      <c r="K216" s="85"/>
      <c r="L216" s="85"/>
      <c r="M216" s="85"/>
    </row>
    <row r="217" spans="1:13" ht="15" customHeight="1">
      <c r="A217" s="116">
        <f>TAG_RESTRICTED_LIGHT!A38</f>
        <v>0</v>
      </c>
      <c r="B217" s="82">
        <f>TAG_RESTRICTED_LIGHT!B38</f>
        <v>0</v>
      </c>
      <c r="C217" s="117">
        <f t="shared" si="6"/>
        <v>0</v>
      </c>
      <c r="D217" s="140">
        <f t="shared" si="7"/>
        <v>0</v>
      </c>
      <c r="E217" s="105">
        <f>IFERROR(VLOOKUP(B217,TAG_RESTRICTED_LIGHT!$B$93:$D$134,3,FALSE),0)</f>
        <v>0</v>
      </c>
      <c r="F217" s="105">
        <f>IFERROR(VLOOKUP(B217,TAG_RESTRICTED_LIGHT!$F$93:$H$134,3,FALSE),0)</f>
        <v>0</v>
      </c>
      <c r="G217" s="105">
        <f>IFERROR(VLOOKUP(B217,TAG_RESTRICTED_LIGHT!$J$93:$L$134,3,FALSE),0)</f>
        <v>0</v>
      </c>
      <c r="H217" s="106">
        <f>IFERROR(VLOOKUP(B217,TAG_RESTRICTED_LIGHT!$N$93:$P$134,3,FALSE),0)</f>
        <v>0</v>
      </c>
      <c r="I217" s="141">
        <f>IFERROR(VLOOKUP(B217,TAG_RESTRICTED_LIGHT!$R$93:$T$134,3,FALSE),0)</f>
        <v>0</v>
      </c>
      <c r="J217" s="171">
        <f>IFERROR(VLOOKUP(B217,TAG_RESTRICTED_LIGHT!$V$93:$X$134,3,FALSE),0)</f>
        <v>0</v>
      </c>
      <c r="K217" s="85"/>
      <c r="L217" s="85"/>
      <c r="M217" s="85"/>
    </row>
    <row r="218" spans="1:13" ht="15" customHeight="1">
      <c r="A218" s="116">
        <f>TAG_RESTRICTED_LIGHT!A39</f>
        <v>0</v>
      </c>
      <c r="B218" s="82">
        <f>TAG_RESTRICTED_LIGHT!B39</f>
        <v>0</v>
      </c>
      <c r="C218" s="117">
        <f t="shared" si="6"/>
        <v>0</v>
      </c>
      <c r="D218" s="140">
        <f t="shared" si="7"/>
        <v>0</v>
      </c>
      <c r="E218" s="105">
        <f>IFERROR(VLOOKUP(B218,TAG_RESTRICTED_LIGHT!$B$93:$D$134,3,FALSE),0)</f>
        <v>0</v>
      </c>
      <c r="F218" s="105">
        <f>IFERROR(VLOOKUP(B218,TAG_RESTRICTED_LIGHT!$F$93:$H$134,3,FALSE),0)</f>
        <v>0</v>
      </c>
      <c r="G218" s="105">
        <f>IFERROR(VLOOKUP(B218,TAG_RESTRICTED_LIGHT!$J$93:$L$134,3,FALSE),0)</f>
        <v>0</v>
      </c>
      <c r="H218" s="106">
        <f>IFERROR(VLOOKUP(B218,TAG_RESTRICTED_LIGHT!$N$93:$P$134,3,FALSE),0)</f>
        <v>0</v>
      </c>
      <c r="I218" s="141">
        <f>IFERROR(VLOOKUP(B218,TAG_RESTRICTED_LIGHT!$R$93:$T$134,3,FALSE),0)</f>
        <v>0</v>
      </c>
      <c r="J218" s="171">
        <f>IFERROR(VLOOKUP(B218,TAG_RESTRICTED_LIGHT!$V$93:$X$134,3,FALSE),0)</f>
        <v>0</v>
      </c>
      <c r="K218" s="85"/>
      <c r="L218" s="85"/>
      <c r="M218" s="85"/>
    </row>
    <row r="219" spans="1:13" ht="15" customHeight="1">
      <c r="A219" s="116">
        <f>TAG_RESTRICTED_LIGHT!A40</f>
        <v>0</v>
      </c>
      <c r="B219" s="82">
        <f>TAG_RESTRICTED_LIGHT!B40</f>
        <v>0</v>
      </c>
      <c r="C219" s="117">
        <f t="shared" si="6"/>
        <v>0</v>
      </c>
      <c r="D219" s="140">
        <f t="shared" si="7"/>
        <v>0</v>
      </c>
      <c r="E219" s="105">
        <f>IFERROR(VLOOKUP(B219,TAG_RESTRICTED_LIGHT!$B$93:$D$134,3,FALSE),0)</f>
        <v>0</v>
      </c>
      <c r="F219" s="105">
        <f>IFERROR(VLOOKUP(B219,TAG_RESTRICTED_LIGHT!$F$93:$H$134,3,FALSE),0)</f>
        <v>0</v>
      </c>
      <c r="G219" s="105">
        <f>IFERROR(VLOOKUP(B219,TAG_RESTRICTED_LIGHT!$J$93:$L$134,3,FALSE),0)</f>
        <v>0</v>
      </c>
      <c r="H219" s="106">
        <f>IFERROR(VLOOKUP(B219,TAG_RESTRICTED_LIGHT!$N$93:$P$134,3,FALSE),0)</f>
        <v>0</v>
      </c>
      <c r="I219" s="141">
        <f>IFERROR(VLOOKUP(B219,TAG_RESTRICTED_LIGHT!$R$93:$T$134,3,FALSE),0)</f>
        <v>0</v>
      </c>
      <c r="J219" s="171">
        <f>IFERROR(VLOOKUP(B219,TAG_RESTRICTED_LIGHT!$V$93:$X$134,3,FALSE),0)</f>
        <v>0</v>
      </c>
      <c r="K219" s="85"/>
      <c r="L219" s="85"/>
      <c r="M219" s="85"/>
    </row>
    <row r="220" spans="1:13" ht="15" customHeight="1">
      <c r="A220" s="116">
        <f>TAG_RESTRICTED_LIGHT!A41</f>
        <v>0</v>
      </c>
      <c r="B220" s="82">
        <f>TAG_RESTRICTED_LIGHT!B41</f>
        <v>0</v>
      </c>
      <c r="C220" s="117">
        <f t="shared" si="6"/>
        <v>0</v>
      </c>
      <c r="D220" s="140">
        <f t="shared" si="7"/>
        <v>0</v>
      </c>
      <c r="E220" s="105">
        <f>IFERROR(VLOOKUP(B220,TAG_RESTRICTED_LIGHT!$B$93:$D$134,3,FALSE),0)</f>
        <v>0</v>
      </c>
      <c r="F220" s="105">
        <f>IFERROR(VLOOKUP(B220,TAG_RESTRICTED_LIGHT!$F$93:$H$134,3,FALSE),0)</f>
        <v>0</v>
      </c>
      <c r="G220" s="105">
        <f>IFERROR(VLOOKUP(B220,TAG_RESTRICTED_LIGHT!$J$93:$L$134,3,FALSE),0)</f>
        <v>0</v>
      </c>
      <c r="H220" s="106">
        <f>IFERROR(VLOOKUP(B220,TAG_RESTRICTED_LIGHT!$N$93:$P$134,3,FALSE),0)</f>
        <v>0</v>
      </c>
      <c r="I220" s="141">
        <f>IFERROR(VLOOKUP(B220,TAG_RESTRICTED_LIGHT!$R$93:$T$134,3,FALSE),0)</f>
        <v>0</v>
      </c>
      <c r="J220" s="171">
        <f>IFERROR(VLOOKUP(B220,TAG_RESTRICTED_LIGHT!$V$93:$X$134,3,FALSE),0)</f>
        <v>0</v>
      </c>
      <c r="K220" s="85"/>
      <c r="L220" s="85"/>
      <c r="M220" s="85"/>
    </row>
    <row r="221" spans="1:13" ht="15" customHeight="1">
      <c r="A221" s="116">
        <f>TAG_RESTRICTED_LIGHT!A42</f>
        <v>0</v>
      </c>
      <c r="B221" s="82">
        <f>TAG_RESTRICTED_LIGHT!B42</f>
        <v>0</v>
      </c>
      <c r="C221" s="117">
        <f t="shared" si="6"/>
        <v>0</v>
      </c>
      <c r="D221" s="140">
        <f t="shared" si="7"/>
        <v>0</v>
      </c>
      <c r="E221" s="105">
        <f>IFERROR(VLOOKUP(B221,TAG_RESTRICTED_LIGHT!$B$93:$D$134,3,FALSE),0)</f>
        <v>0</v>
      </c>
      <c r="F221" s="105">
        <f>IFERROR(VLOOKUP(B221,TAG_RESTRICTED_LIGHT!$F$93:$H$134,3,FALSE),0)</f>
        <v>0</v>
      </c>
      <c r="G221" s="105">
        <f>IFERROR(VLOOKUP(B221,TAG_RESTRICTED_LIGHT!$J$93:$L$134,3,FALSE),0)</f>
        <v>0</v>
      </c>
      <c r="H221" s="106">
        <f>IFERROR(VLOOKUP(B221,TAG_RESTRICTED_LIGHT!$N$93:$P$134,3,FALSE),0)</f>
        <v>0</v>
      </c>
      <c r="I221" s="141">
        <f>IFERROR(VLOOKUP(B221,TAG_RESTRICTED_LIGHT!$R$93:$T$134,3,FALSE),0)</f>
        <v>0</v>
      </c>
      <c r="J221" s="171">
        <f>IFERROR(VLOOKUP(B221,TAG_RESTRICTED_LIGHT!$V$93:$X$134,3,FALSE),0)</f>
        <v>0</v>
      </c>
      <c r="K221" s="85"/>
      <c r="L221" s="85"/>
      <c r="M221" s="85"/>
    </row>
    <row r="222" spans="1:13" ht="15" customHeight="1">
      <c r="A222" s="116">
        <f>TAG_RESTRICTED_LIGHT!A43</f>
        <v>0</v>
      </c>
      <c r="B222" s="82">
        <f>TAG_RESTRICTED_LIGHT!B43</f>
        <v>0</v>
      </c>
      <c r="C222" s="117">
        <f t="shared" si="6"/>
        <v>0</v>
      </c>
      <c r="D222" s="140">
        <f t="shared" si="7"/>
        <v>0</v>
      </c>
      <c r="E222" s="105">
        <f>IFERROR(VLOOKUP(B222,TAG_RESTRICTED_LIGHT!$B$93:$D$134,3,FALSE),0)</f>
        <v>0</v>
      </c>
      <c r="F222" s="105">
        <f>IFERROR(VLOOKUP(B222,TAG_RESTRICTED_LIGHT!$F$93:$H$134,3,FALSE),0)</f>
        <v>0</v>
      </c>
      <c r="G222" s="105">
        <f>IFERROR(VLOOKUP(B222,TAG_RESTRICTED_LIGHT!$J$93:$L$134,3,FALSE),0)</f>
        <v>0</v>
      </c>
      <c r="H222" s="106">
        <f>IFERROR(VLOOKUP(B222,TAG_RESTRICTED_LIGHT!$N$93:$P$134,3,FALSE),0)</f>
        <v>0</v>
      </c>
      <c r="I222" s="141">
        <f>IFERROR(VLOOKUP(B222,TAG_RESTRICTED_LIGHT!$R$93:$T$134,3,FALSE),0)</f>
        <v>0</v>
      </c>
      <c r="J222" s="171">
        <f>IFERROR(VLOOKUP(B222,TAG_RESTRICTED_LIGHT!$V$93:$X$134,3,FALSE),0)</f>
        <v>0</v>
      </c>
      <c r="K222" s="85"/>
      <c r="L222" s="85"/>
      <c r="M222" s="85"/>
    </row>
    <row r="223" spans="1:13" ht="15" customHeight="1">
      <c r="A223" s="116">
        <f>TAG_RESTRICTED_LIGHT!A44</f>
        <v>0</v>
      </c>
      <c r="B223" s="82">
        <f>TAG_RESTRICTED_LIGHT!B44</f>
        <v>0</v>
      </c>
      <c r="C223" s="117">
        <f t="shared" si="6"/>
        <v>0</v>
      </c>
      <c r="D223" s="140">
        <f t="shared" si="7"/>
        <v>0</v>
      </c>
      <c r="E223" s="105">
        <f>IFERROR(VLOOKUP(B223,TAG_RESTRICTED_LIGHT!$B$93:$D$134,3,FALSE),0)</f>
        <v>0</v>
      </c>
      <c r="F223" s="105">
        <f>IFERROR(VLOOKUP(B223,TAG_RESTRICTED_LIGHT!$F$93:$H$134,3,FALSE),0)</f>
        <v>0</v>
      </c>
      <c r="G223" s="105">
        <f>IFERROR(VLOOKUP(B223,TAG_RESTRICTED_LIGHT!$J$93:$L$134,3,FALSE),0)</f>
        <v>0</v>
      </c>
      <c r="H223" s="106">
        <f>IFERROR(VLOOKUP(B223,TAG_RESTRICTED_LIGHT!$N$93:$P$134,3,FALSE),0)</f>
        <v>0</v>
      </c>
      <c r="I223" s="141">
        <f>IFERROR(VLOOKUP(B223,TAG_RESTRICTED_LIGHT!$R$93:$T$134,3,FALSE),0)</f>
        <v>0</v>
      </c>
      <c r="J223" s="171">
        <f>IFERROR(VLOOKUP(B223,TAG_RESTRICTED_LIGHT!$V$93:$X$134,3,FALSE),0)</f>
        <v>0</v>
      </c>
      <c r="K223" s="85"/>
      <c r="L223" s="85"/>
      <c r="M223" s="85"/>
    </row>
    <row r="224" spans="1:13" ht="15" customHeight="1">
      <c r="A224" s="116">
        <f>TAG_RESTRICTED_LIGHT!A45</f>
        <v>0</v>
      </c>
      <c r="B224" s="82">
        <f>TAG_RESTRICTED_LIGHT!B45</f>
        <v>0</v>
      </c>
      <c r="C224" s="117">
        <f t="shared" si="6"/>
        <v>0</v>
      </c>
      <c r="D224" s="140">
        <f t="shared" si="7"/>
        <v>0</v>
      </c>
      <c r="E224" s="105">
        <f>IFERROR(VLOOKUP(B224,TAG_RESTRICTED_LIGHT!$B$93:$D$134,3,FALSE),0)</f>
        <v>0</v>
      </c>
      <c r="F224" s="105">
        <f>IFERROR(VLOOKUP(B224,TAG_RESTRICTED_LIGHT!$F$93:$H$134,3,FALSE),0)</f>
        <v>0</v>
      </c>
      <c r="G224" s="105">
        <f>IFERROR(VLOOKUP(B224,TAG_RESTRICTED_LIGHT!$J$93:$L$134,3,FALSE),0)</f>
        <v>0</v>
      </c>
      <c r="H224" s="106">
        <f>IFERROR(VLOOKUP(B224,TAG_RESTRICTED_LIGHT!$N$93:$P$134,3,FALSE),0)</f>
        <v>0</v>
      </c>
      <c r="I224" s="141">
        <f>IFERROR(VLOOKUP(B224,TAG_RESTRICTED_LIGHT!$R$93:$T$134,3,FALSE),0)</f>
        <v>0</v>
      </c>
      <c r="J224" s="171">
        <f>IFERROR(VLOOKUP(B224,TAG_RESTRICTED_LIGHT!$V$93:$X$134,3,FALSE),0)</f>
        <v>0</v>
      </c>
      <c r="K224" s="85"/>
      <c r="L224" s="85"/>
      <c r="M224" s="85"/>
    </row>
    <row r="225" spans="1:13" ht="15" customHeight="1">
      <c r="A225" s="116">
        <f>TAG_RESTRICTED_LIGHT!A46</f>
        <v>0</v>
      </c>
      <c r="B225" s="82">
        <f>TAG_RESTRICTED_LIGHT!B46</f>
        <v>0</v>
      </c>
      <c r="C225" s="117">
        <f t="shared" si="6"/>
        <v>0</v>
      </c>
      <c r="D225" s="140">
        <f t="shared" si="7"/>
        <v>0</v>
      </c>
      <c r="E225" s="105">
        <f>IFERROR(VLOOKUP(B225,TAG_RESTRICTED_LIGHT!$B$93:$D$134,3,FALSE),0)</f>
        <v>0</v>
      </c>
      <c r="F225" s="105">
        <f>IFERROR(VLOOKUP(B225,TAG_RESTRICTED_LIGHT!$F$93:$H$134,3,FALSE),0)</f>
        <v>0</v>
      </c>
      <c r="G225" s="105">
        <f>IFERROR(VLOOKUP(B225,TAG_RESTRICTED_LIGHT!$J$93:$L$134,3,FALSE),0)</f>
        <v>0</v>
      </c>
      <c r="H225" s="106">
        <f>IFERROR(VLOOKUP(B225,TAG_RESTRICTED_LIGHT!$N$93:$P$134,3,FALSE),0)</f>
        <v>0</v>
      </c>
      <c r="I225" s="141">
        <f>IFERROR(VLOOKUP(B225,TAG_RESTRICTED_LIGHT!$R$93:$T$134,3,FALSE),0)</f>
        <v>0</v>
      </c>
      <c r="J225" s="171">
        <f>IFERROR(VLOOKUP(B225,TAG_RESTRICTED_LIGHT!$V$93:$X$134,3,FALSE),0)</f>
        <v>0</v>
      </c>
      <c r="K225" s="85"/>
      <c r="L225" s="85"/>
      <c r="M225" s="85"/>
    </row>
    <row r="226" spans="1:13" ht="15" customHeight="1">
      <c r="A226" s="116">
        <f>TAG_RESTRICTED_LIGHT!A47</f>
        <v>0</v>
      </c>
      <c r="B226" s="82">
        <f>TAG_RESTRICTED_LIGHT!B47</f>
        <v>0</v>
      </c>
      <c r="C226" s="117">
        <f t="shared" si="6"/>
        <v>0</v>
      </c>
      <c r="D226" s="140">
        <f t="shared" si="7"/>
        <v>0</v>
      </c>
      <c r="E226" s="105">
        <f>IFERROR(VLOOKUP(B226,TAG_RESTRICTED_LIGHT!$B$93:$D$134,3,FALSE),0)</f>
        <v>0</v>
      </c>
      <c r="F226" s="105">
        <f>IFERROR(VLOOKUP(B226,TAG_RESTRICTED_LIGHT!$F$93:$H$134,3,FALSE),0)</f>
        <v>0</v>
      </c>
      <c r="G226" s="105">
        <f>IFERROR(VLOOKUP(B226,TAG_RESTRICTED_LIGHT!$J$93:$L$134,3,FALSE),0)</f>
        <v>0</v>
      </c>
      <c r="H226" s="106">
        <f>IFERROR(VLOOKUP(B226,TAG_RESTRICTED_LIGHT!$N$93:$P$134,3,FALSE),0)</f>
        <v>0</v>
      </c>
      <c r="I226" s="141">
        <f>IFERROR(VLOOKUP(B226,TAG_RESTRICTED_LIGHT!$R$93:$T$134,3,FALSE),0)</f>
        <v>0</v>
      </c>
      <c r="J226" s="171">
        <f>IFERROR(VLOOKUP(B226,TAG_RESTRICTED_LIGHT!$V$93:$X$134,3,FALSE),0)</f>
        <v>0</v>
      </c>
      <c r="K226" s="85"/>
      <c r="L226" s="85"/>
      <c r="M226" s="85"/>
    </row>
    <row r="227" spans="1:13" ht="15" customHeight="1">
      <c r="A227" s="116">
        <f>TAG_RESTRICTED_LIGHT!A48</f>
        <v>0</v>
      </c>
      <c r="B227" s="82">
        <f>TAG_RESTRICTED_LIGHT!B48</f>
        <v>0</v>
      </c>
      <c r="C227" s="117">
        <f t="shared" si="6"/>
        <v>0</v>
      </c>
      <c r="D227" s="140">
        <f t="shared" si="7"/>
        <v>0</v>
      </c>
      <c r="E227" s="105">
        <f>IFERROR(VLOOKUP(B227,TAG_RESTRICTED_LIGHT!$B$93:$D$134,3,FALSE),0)</f>
        <v>0</v>
      </c>
      <c r="F227" s="105">
        <f>IFERROR(VLOOKUP(B227,TAG_RESTRICTED_LIGHT!$F$93:$H$134,3,FALSE),0)</f>
        <v>0</v>
      </c>
      <c r="G227" s="105">
        <f>IFERROR(VLOOKUP(B227,TAG_RESTRICTED_LIGHT!$J$93:$L$134,3,FALSE),0)</f>
        <v>0</v>
      </c>
      <c r="H227" s="106">
        <f>IFERROR(VLOOKUP(B227,TAG_RESTRICTED_LIGHT!$N$93:$P$134,3,FALSE),0)</f>
        <v>0</v>
      </c>
      <c r="I227" s="141">
        <f>IFERROR(VLOOKUP(B227,TAG_RESTRICTED_LIGHT!$R$93:$T$134,3,FALSE),0)</f>
        <v>0</v>
      </c>
      <c r="J227" s="171">
        <f>IFERROR(VLOOKUP(B227,TAG_RESTRICTED_LIGHT!$V$93:$X$134,3,FALSE),0)</f>
        <v>0</v>
      </c>
      <c r="K227" s="85"/>
      <c r="L227" s="85"/>
      <c r="M227" s="85"/>
    </row>
    <row r="228" spans="1:13" ht="15" customHeight="1">
      <c r="A228" s="116">
        <f>TAG_RESTRICTED_LIGHT!A49</f>
        <v>0</v>
      </c>
      <c r="B228" s="82">
        <f>TAG_RESTRICTED_LIGHT!B49</f>
        <v>0</v>
      </c>
      <c r="C228" s="117">
        <f t="shared" si="6"/>
        <v>0</v>
      </c>
      <c r="D228" s="140">
        <f t="shared" si="7"/>
        <v>0</v>
      </c>
      <c r="E228" s="105">
        <f>IFERROR(VLOOKUP(B228,TAG_RESTRICTED_LIGHT!$B$93:$D$134,3,FALSE),0)</f>
        <v>0</v>
      </c>
      <c r="F228" s="105">
        <f>IFERROR(VLOOKUP(B228,TAG_RESTRICTED_LIGHT!$F$93:$H$134,3,FALSE),0)</f>
        <v>0</v>
      </c>
      <c r="G228" s="105">
        <f>IFERROR(VLOOKUP(B228,TAG_RESTRICTED_LIGHT!$J$93:$L$134,3,FALSE),0)</f>
        <v>0</v>
      </c>
      <c r="H228" s="106">
        <f>IFERROR(VLOOKUP(B228,TAG_RESTRICTED_LIGHT!$N$93:$P$134,3,FALSE),0)</f>
        <v>0</v>
      </c>
      <c r="I228" s="141">
        <f>IFERROR(VLOOKUP(B228,TAG_RESTRICTED_LIGHT!$R$93:$T$134,3,FALSE),0)</f>
        <v>0</v>
      </c>
      <c r="J228" s="171">
        <f>IFERROR(VLOOKUP(B228,TAG_RESTRICTED_LIGHT!$V$93:$X$134,3,FALSE),0)</f>
        <v>0</v>
      </c>
      <c r="K228" s="85"/>
      <c r="L228" s="85"/>
      <c r="M228" s="85"/>
    </row>
    <row r="229" spans="1:13" ht="15" customHeight="1">
      <c r="A229" s="116">
        <f>TAG_RESTRICTED_LIGHT!A50</f>
        <v>0</v>
      </c>
      <c r="B229" s="82">
        <f>TAG_RESTRICTED_LIGHT!B50</f>
        <v>0</v>
      </c>
      <c r="C229" s="117">
        <f t="shared" si="6"/>
        <v>0</v>
      </c>
      <c r="D229" s="140">
        <f t="shared" si="7"/>
        <v>0</v>
      </c>
      <c r="E229" s="105">
        <f>IFERROR(VLOOKUP(B229,TAG_RESTRICTED_LIGHT!$B$93:$D$134,3,FALSE),0)</f>
        <v>0</v>
      </c>
      <c r="F229" s="105">
        <f>IFERROR(VLOOKUP(B229,TAG_RESTRICTED_LIGHT!$F$93:$H$134,3,FALSE),0)</f>
        <v>0</v>
      </c>
      <c r="G229" s="105">
        <f>IFERROR(VLOOKUP(B229,TAG_RESTRICTED_LIGHT!$J$93:$L$134,3,FALSE),0)</f>
        <v>0</v>
      </c>
      <c r="H229" s="106">
        <f>IFERROR(VLOOKUP(B229,TAG_RESTRICTED_LIGHT!$N$93:$P$134,3,FALSE),0)</f>
        <v>0</v>
      </c>
      <c r="I229" s="141">
        <f>IFERROR(VLOOKUP(B229,TAG_RESTRICTED_LIGHT!$R$93:$T$134,3,FALSE),0)</f>
        <v>0</v>
      </c>
      <c r="J229" s="171">
        <f>IFERROR(VLOOKUP(B229,TAG_RESTRICTED_LIGHT!$V$93:$X$134,3,FALSE),0)</f>
        <v>0</v>
      </c>
      <c r="K229" s="85"/>
      <c r="L229" s="85"/>
      <c r="M229" s="85"/>
    </row>
    <row r="230" spans="1:13" ht="15" customHeight="1">
      <c r="A230" s="116">
        <f>TAG_RESTRICTED_HEAVY!A21</f>
        <v>0</v>
      </c>
      <c r="B230" s="82">
        <f>TAG_RESTRICTED_HEAVY!B21</f>
        <v>0</v>
      </c>
      <c r="C230" s="117">
        <f t="shared" si="6"/>
        <v>0</v>
      </c>
      <c r="D230" s="140">
        <f t="shared" si="7"/>
        <v>0</v>
      </c>
      <c r="E230" s="105">
        <f>IFERROR(VLOOKUP(B230,TAG_RESTRICTED_HEAVY!$B$93:$D$134,3,FALSE),0)</f>
        <v>0</v>
      </c>
      <c r="F230" s="105">
        <f>IFERROR(VLOOKUP(B230,TAG_RESTRICTED_HEAVY!$F$93:$H$134,3,FALSE),0)</f>
        <v>0</v>
      </c>
      <c r="G230" s="105">
        <f>IFERROR(VLOOKUP(B230,TAG_RESTRICTED_HEAVY!$J$93:$L$134,3,FALSE),0)</f>
        <v>0</v>
      </c>
      <c r="H230" s="106">
        <f>IFERROR(VLOOKUP(B230,TAG_RESTRICTED_HEAVY!$N$93:$P$134,3,FALSE),0)</f>
        <v>0</v>
      </c>
      <c r="I230" s="141">
        <f>IFERROR(VLOOKUP(B230,TAG_RESTRICTED_HEAVY!$R$93:$T$134,3,FALSE),0)</f>
        <v>0</v>
      </c>
      <c r="J230" s="171">
        <f>IFERROR(VLOOKUP(B230,TAG_RESTRICTED_HEAVY!$V$93:$X$134,3,FALSE),0)</f>
        <v>0</v>
      </c>
      <c r="K230" s="85"/>
      <c r="L230" s="85"/>
      <c r="M230" s="85"/>
    </row>
    <row r="231" spans="1:13" ht="15" customHeight="1">
      <c r="A231" s="116">
        <f>TAG_RESTRICTED_HEAVY!A22</f>
        <v>0</v>
      </c>
      <c r="B231" s="82">
        <f>TAG_RESTRICTED_HEAVY!B22</f>
        <v>0</v>
      </c>
      <c r="C231" s="117">
        <f t="shared" si="6"/>
        <v>0</v>
      </c>
      <c r="D231" s="140">
        <f t="shared" si="7"/>
        <v>0</v>
      </c>
      <c r="E231" s="105">
        <f>IFERROR(VLOOKUP(B231,TAG_RESTRICTED_HEAVY!$B$93:$D$134,3,FALSE),0)</f>
        <v>0</v>
      </c>
      <c r="F231" s="105">
        <f>IFERROR(VLOOKUP(B231,TAG_RESTRICTED_HEAVY!$F$93:$H$134,3,FALSE),0)</f>
        <v>0</v>
      </c>
      <c r="G231" s="105">
        <f>IFERROR(VLOOKUP(B231,TAG_RESTRICTED_HEAVY!$J$93:$L$134,3,FALSE),0)</f>
        <v>0</v>
      </c>
      <c r="H231" s="106">
        <f>IFERROR(VLOOKUP(B231,TAG_RESTRICTED_HEAVY!$N$93:$P$134,3,FALSE),0)</f>
        <v>0</v>
      </c>
      <c r="I231" s="141">
        <f>IFERROR(VLOOKUP(B231,TAG_RESTRICTED_HEAVY!$R$93:$T$134,3,FALSE),0)</f>
        <v>0</v>
      </c>
      <c r="J231" s="171">
        <f>IFERROR(VLOOKUP(B231,TAG_RESTRICTED_HEAVY!$V$93:$X$134,3,FALSE),0)</f>
        <v>0</v>
      </c>
      <c r="K231" s="85"/>
      <c r="L231" s="85"/>
      <c r="M231" s="85"/>
    </row>
    <row r="232" spans="1:13" ht="15" customHeight="1">
      <c r="A232" s="116">
        <f>TAG_RESTRICTED_HEAVY!A23</f>
        <v>0</v>
      </c>
      <c r="B232" s="82">
        <f>TAG_RESTRICTED_HEAVY!B23</f>
        <v>0</v>
      </c>
      <c r="C232" s="117">
        <f t="shared" si="6"/>
        <v>0</v>
      </c>
      <c r="D232" s="140">
        <f t="shared" si="7"/>
        <v>0</v>
      </c>
      <c r="E232" s="105">
        <f>IFERROR(VLOOKUP(B232,TAG_RESTRICTED_HEAVY!$B$93:$D$134,3,FALSE),0)</f>
        <v>0</v>
      </c>
      <c r="F232" s="105">
        <f>IFERROR(VLOOKUP(B232,TAG_RESTRICTED_HEAVY!$F$93:$H$134,3,FALSE),0)</f>
        <v>0</v>
      </c>
      <c r="G232" s="105">
        <f>IFERROR(VLOOKUP(B232,TAG_RESTRICTED_HEAVY!$J$93:$L$134,3,FALSE),0)</f>
        <v>0</v>
      </c>
      <c r="H232" s="106">
        <f>IFERROR(VLOOKUP(B232,TAG_RESTRICTED_HEAVY!$N$93:$P$134,3,FALSE),0)</f>
        <v>0</v>
      </c>
      <c r="I232" s="141">
        <f>IFERROR(VLOOKUP(B232,TAG_RESTRICTED_HEAVY!$R$93:$T$134,3,FALSE),0)</f>
        <v>0</v>
      </c>
      <c r="J232" s="171">
        <f>IFERROR(VLOOKUP(B232,TAG_RESTRICTED_HEAVY!$V$93:$X$134,3,FALSE),0)</f>
        <v>0</v>
      </c>
      <c r="K232" s="85"/>
      <c r="L232" s="85"/>
      <c r="M232" s="85"/>
    </row>
    <row r="233" spans="1:13" ht="15" customHeight="1">
      <c r="A233" s="116">
        <f>TAG_RESTRICTED_HEAVY!A24</f>
        <v>0</v>
      </c>
      <c r="B233" s="82">
        <f>TAG_RESTRICTED_HEAVY!B24</f>
        <v>0</v>
      </c>
      <c r="C233" s="117">
        <f t="shared" si="6"/>
        <v>0</v>
      </c>
      <c r="D233" s="140">
        <f t="shared" si="7"/>
        <v>0</v>
      </c>
      <c r="E233" s="105">
        <f>IFERROR(VLOOKUP(B233,TAG_RESTRICTED_HEAVY!$B$93:$D$134,3,FALSE),0)</f>
        <v>0</v>
      </c>
      <c r="F233" s="105">
        <f>IFERROR(VLOOKUP(B233,TAG_RESTRICTED_HEAVY!$F$93:$H$134,3,FALSE),0)</f>
        <v>0</v>
      </c>
      <c r="G233" s="105">
        <f>IFERROR(VLOOKUP(B233,TAG_RESTRICTED_HEAVY!$J$93:$L$134,3,FALSE),0)</f>
        <v>0</v>
      </c>
      <c r="H233" s="106">
        <f>IFERROR(VLOOKUP(B233,TAG_RESTRICTED_HEAVY!$N$93:$P$134,3,FALSE),0)</f>
        <v>0</v>
      </c>
      <c r="I233" s="141">
        <f>IFERROR(VLOOKUP(B233,TAG_RESTRICTED_HEAVY!$R$93:$T$134,3,FALSE),0)</f>
        <v>0</v>
      </c>
      <c r="J233" s="171">
        <f>IFERROR(VLOOKUP(B233,TAG_RESTRICTED_HEAVY!$V$93:$X$134,3,FALSE),0)</f>
        <v>0</v>
      </c>
      <c r="K233" s="85"/>
      <c r="L233" s="85"/>
      <c r="M233" s="85"/>
    </row>
    <row r="234" spans="1:13" ht="15" customHeight="1">
      <c r="A234" s="116">
        <f>TAG_RESTRICTED_HEAVY!A25</f>
        <v>0</v>
      </c>
      <c r="B234" s="82">
        <f>TAG_RESTRICTED_HEAVY!B25</f>
        <v>0</v>
      </c>
      <c r="C234" s="117">
        <f t="shared" si="6"/>
        <v>0</v>
      </c>
      <c r="D234" s="140">
        <f t="shared" si="7"/>
        <v>0</v>
      </c>
      <c r="E234" s="105">
        <f>IFERROR(VLOOKUP(B234,TAG_RESTRICTED_HEAVY!$B$93:$D$134,3,FALSE),0)</f>
        <v>0</v>
      </c>
      <c r="F234" s="105">
        <f>IFERROR(VLOOKUP(B234,TAG_RESTRICTED_HEAVY!$F$93:$H$134,3,FALSE),0)</f>
        <v>0</v>
      </c>
      <c r="G234" s="105">
        <f>IFERROR(VLOOKUP(B234,TAG_RESTRICTED_HEAVY!$J$93:$L$134,3,FALSE),0)</f>
        <v>0</v>
      </c>
      <c r="H234" s="106">
        <f>IFERROR(VLOOKUP(B234,TAG_RESTRICTED_HEAVY!$N$93:$P$134,3,FALSE),0)</f>
        <v>0</v>
      </c>
      <c r="I234" s="141">
        <f>IFERROR(VLOOKUP(B234,TAG_RESTRICTED_HEAVY!$R$93:$T$134,3,FALSE),0)</f>
        <v>0</v>
      </c>
      <c r="J234" s="171">
        <f>IFERROR(VLOOKUP(B234,TAG_RESTRICTED_HEAVY!$V$93:$X$134,3,FALSE),0)</f>
        <v>0</v>
      </c>
      <c r="K234" s="85"/>
      <c r="L234" s="85"/>
      <c r="M234" s="85"/>
    </row>
    <row r="235" spans="1:13" ht="15" customHeight="1">
      <c r="A235" s="116">
        <f>TAG_RESTRICTED_HEAVY!A26</f>
        <v>0</v>
      </c>
      <c r="B235" s="82">
        <f>TAG_RESTRICTED_HEAVY!B26</f>
        <v>0</v>
      </c>
      <c r="C235" s="117">
        <f t="shared" si="6"/>
        <v>0</v>
      </c>
      <c r="D235" s="140">
        <f t="shared" si="7"/>
        <v>0</v>
      </c>
      <c r="E235" s="105">
        <f>IFERROR(VLOOKUP(B235,TAG_RESTRICTED_HEAVY!$B$93:$D$134,3,FALSE),0)</f>
        <v>0</v>
      </c>
      <c r="F235" s="105">
        <f>IFERROR(VLOOKUP(B235,TAG_RESTRICTED_HEAVY!$F$93:$H$134,3,FALSE),0)</f>
        <v>0</v>
      </c>
      <c r="G235" s="105">
        <f>IFERROR(VLOOKUP(B235,TAG_RESTRICTED_HEAVY!$J$93:$L$134,3,FALSE),0)</f>
        <v>0</v>
      </c>
      <c r="H235" s="106">
        <f>IFERROR(VLOOKUP(B235,TAG_RESTRICTED_HEAVY!$N$93:$P$134,3,FALSE),0)</f>
        <v>0</v>
      </c>
      <c r="I235" s="141">
        <f>IFERROR(VLOOKUP(B235,TAG_RESTRICTED_HEAVY!$R$93:$T$134,3,FALSE),0)</f>
        <v>0</v>
      </c>
      <c r="J235" s="171">
        <f>IFERROR(VLOOKUP(B235,TAG_RESTRICTED_HEAVY!$V$93:$X$134,3,FALSE),0)</f>
        <v>0</v>
      </c>
      <c r="K235" s="85"/>
      <c r="L235" s="85"/>
      <c r="M235" s="85"/>
    </row>
    <row r="236" spans="1:13" ht="15" customHeight="1">
      <c r="A236" s="116">
        <f>TAG_RESTRICTED_HEAVY!A27</f>
        <v>0</v>
      </c>
      <c r="B236" s="82">
        <f>TAG_RESTRICTED_HEAVY!B27</f>
        <v>0</v>
      </c>
      <c r="C236" s="117">
        <f t="shared" si="6"/>
        <v>0</v>
      </c>
      <c r="D236" s="140">
        <f t="shared" si="7"/>
        <v>0</v>
      </c>
      <c r="E236" s="105">
        <f>IFERROR(VLOOKUP(B236,TAG_RESTRICTED_HEAVY!$B$93:$D$134,3,FALSE),0)</f>
        <v>0</v>
      </c>
      <c r="F236" s="105">
        <f>IFERROR(VLOOKUP(B236,TAG_RESTRICTED_HEAVY!$F$93:$H$134,3,FALSE),0)</f>
        <v>0</v>
      </c>
      <c r="G236" s="105">
        <f>IFERROR(VLOOKUP(B236,TAG_RESTRICTED_HEAVY!$J$93:$L$134,3,FALSE),0)</f>
        <v>0</v>
      </c>
      <c r="H236" s="106">
        <f>IFERROR(VLOOKUP(B236,TAG_RESTRICTED_HEAVY!$N$93:$P$134,3,FALSE),0)</f>
        <v>0</v>
      </c>
      <c r="I236" s="141">
        <f>IFERROR(VLOOKUP(B236,TAG_RESTRICTED_HEAVY!$R$93:$T$134,3,FALSE),0)</f>
        <v>0</v>
      </c>
      <c r="J236" s="171">
        <f>IFERROR(VLOOKUP(B236,TAG_RESTRICTED_HEAVY!$V$93:$X$134,3,FALSE),0)</f>
        <v>0</v>
      </c>
      <c r="K236" s="85"/>
      <c r="L236" s="85"/>
      <c r="M236" s="85"/>
    </row>
    <row r="237" spans="1:13" ht="15" customHeight="1">
      <c r="A237" s="116">
        <f>TAG_RESTRICTED_HEAVY!A28</f>
        <v>0</v>
      </c>
      <c r="B237" s="82">
        <f>TAG_RESTRICTED_HEAVY!B28</f>
        <v>0</v>
      </c>
      <c r="C237" s="117">
        <f t="shared" si="6"/>
        <v>0</v>
      </c>
      <c r="D237" s="140">
        <f t="shared" si="7"/>
        <v>0</v>
      </c>
      <c r="E237" s="105">
        <f>IFERROR(VLOOKUP(B237,TAG_RESTRICTED_HEAVY!$B$93:$D$134,3,FALSE),0)</f>
        <v>0</v>
      </c>
      <c r="F237" s="105">
        <f>IFERROR(VLOOKUP(B237,TAG_RESTRICTED_HEAVY!$F$93:$H$134,3,FALSE),0)</f>
        <v>0</v>
      </c>
      <c r="G237" s="105">
        <f>IFERROR(VLOOKUP(B237,TAG_RESTRICTED_HEAVY!$J$93:$L$134,3,FALSE),0)</f>
        <v>0</v>
      </c>
      <c r="H237" s="106">
        <f>IFERROR(VLOOKUP(B237,TAG_RESTRICTED_HEAVY!$N$93:$P$134,3,FALSE),0)</f>
        <v>0</v>
      </c>
      <c r="I237" s="141">
        <f>IFERROR(VLOOKUP(B237,TAG_RESTRICTED_HEAVY!$R$93:$T$134,3,FALSE),0)</f>
        <v>0</v>
      </c>
      <c r="J237" s="171">
        <f>IFERROR(VLOOKUP(B237,TAG_RESTRICTED_HEAVY!$V$93:$X$134,3,FALSE),0)</f>
        <v>0</v>
      </c>
      <c r="K237" s="85"/>
      <c r="L237" s="85"/>
      <c r="M237" s="85"/>
    </row>
    <row r="238" spans="1:13" ht="15" customHeight="1">
      <c r="A238" s="116">
        <f>TAG_RESTRICTED_HEAVY!A29</f>
        <v>0</v>
      </c>
      <c r="B238" s="82">
        <f>TAG_RESTRICTED_HEAVY!B29</f>
        <v>0</v>
      </c>
      <c r="C238" s="117">
        <f t="shared" si="6"/>
        <v>0</v>
      </c>
      <c r="D238" s="140">
        <f t="shared" si="7"/>
        <v>0</v>
      </c>
      <c r="E238" s="105">
        <f>IFERROR(VLOOKUP(B238,TAG_RESTRICTED_HEAVY!$B$93:$D$134,3,FALSE),0)</f>
        <v>0</v>
      </c>
      <c r="F238" s="105">
        <f>IFERROR(VLOOKUP(B238,TAG_RESTRICTED_HEAVY!$F$93:$H$134,3,FALSE),0)</f>
        <v>0</v>
      </c>
      <c r="G238" s="105">
        <f>IFERROR(VLOOKUP(B238,TAG_RESTRICTED_HEAVY!$J$93:$L$134,3,FALSE),0)</f>
        <v>0</v>
      </c>
      <c r="H238" s="106">
        <f>IFERROR(VLOOKUP(B238,TAG_RESTRICTED_HEAVY!$N$93:$P$134,3,FALSE),0)</f>
        <v>0</v>
      </c>
      <c r="I238" s="141">
        <f>IFERROR(VLOOKUP(B238,TAG_RESTRICTED_HEAVY!$R$93:$T$134,3,FALSE),0)</f>
        <v>0</v>
      </c>
      <c r="J238" s="171">
        <f>IFERROR(VLOOKUP(B238,TAG_RESTRICTED_HEAVY!$V$93:$X$134,3,FALSE),0)</f>
        <v>0</v>
      </c>
      <c r="K238" s="85"/>
      <c r="L238" s="85"/>
      <c r="M238" s="85"/>
    </row>
    <row r="239" spans="1:13" ht="15" customHeight="1">
      <c r="A239" s="116">
        <f>TAG_RESTRICTED_HEAVY!A30</f>
        <v>0</v>
      </c>
      <c r="B239" s="82">
        <f>TAG_RESTRICTED_HEAVY!B30</f>
        <v>0</v>
      </c>
      <c r="C239" s="117">
        <f t="shared" si="6"/>
        <v>0</v>
      </c>
      <c r="D239" s="140">
        <f t="shared" si="7"/>
        <v>0</v>
      </c>
      <c r="E239" s="105">
        <f>IFERROR(VLOOKUP(B239,TAG_RESTRICTED_HEAVY!$B$93:$D$134,3,FALSE),0)</f>
        <v>0</v>
      </c>
      <c r="F239" s="105">
        <f>IFERROR(VLOOKUP(B239,TAG_RESTRICTED_HEAVY!$F$93:$H$134,3,FALSE),0)</f>
        <v>0</v>
      </c>
      <c r="G239" s="105">
        <f>IFERROR(VLOOKUP(B239,TAG_RESTRICTED_HEAVY!$J$93:$L$134,3,FALSE),0)</f>
        <v>0</v>
      </c>
      <c r="H239" s="106">
        <f>IFERROR(VLOOKUP(B239,TAG_RESTRICTED_HEAVY!$N$93:$P$134,3,FALSE),0)</f>
        <v>0</v>
      </c>
      <c r="I239" s="141">
        <f>IFERROR(VLOOKUP(B239,TAG_RESTRICTED_HEAVY!$R$93:$T$134,3,FALSE),0)</f>
        <v>0</v>
      </c>
      <c r="J239" s="171">
        <f>IFERROR(VLOOKUP(B239,TAG_RESTRICTED_HEAVY!$V$93:$X$134,3,FALSE),0)</f>
        <v>0</v>
      </c>
      <c r="K239" s="85"/>
      <c r="L239" s="85"/>
      <c r="M239" s="85"/>
    </row>
    <row r="240" spans="1:13" ht="15" customHeight="1">
      <c r="A240" s="116">
        <f>TAG_RESTRICTED_HEAVY!A31</f>
        <v>0</v>
      </c>
      <c r="B240" s="82">
        <f>TAG_RESTRICTED_HEAVY!B31</f>
        <v>0</v>
      </c>
      <c r="C240" s="117">
        <f t="shared" si="6"/>
        <v>0</v>
      </c>
      <c r="D240" s="140">
        <f t="shared" si="7"/>
        <v>0</v>
      </c>
      <c r="E240" s="105">
        <f>IFERROR(VLOOKUP(B240,TAG_RESTRICTED_HEAVY!$B$93:$D$134,3,FALSE),0)</f>
        <v>0</v>
      </c>
      <c r="F240" s="105">
        <f>IFERROR(VLOOKUP(B240,TAG_RESTRICTED_HEAVY!$F$93:$H$134,3,FALSE),0)</f>
        <v>0</v>
      </c>
      <c r="G240" s="105">
        <f>IFERROR(VLOOKUP(B240,TAG_RESTRICTED_HEAVY!$J$93:$L$134,3,FALSE),0)</f>
        <v>0</v>
      </c>
      <c r="H240" s="106">
        <f>IFERROR(VLOOKUP(B240,TAG_RESTRICTED_HEAVY!$N$93:$P$134,3,FALSE),0)</f>
        <v>0</v>
      </c>
      <c r="I240" s="141">
        <f>IFERROR(VLOOKUP(B240,TAG_RESTRICTED_HEAVY!$R$93:$T$134,3,FALSE),0)</f>
        <v>0</v>
      </c>
      <c r="J240" s="171">
        <f>IFERROR(VLOOKUP(B240,TAG_RESTRICTED_HEAVY!$V$93:$X$134,3,FALSE),0)</f>
        <v>0</v>
      </c>
      <c r="K240" s="85"/>
      <c r="L240" s="85"/>
      <c r="M240" s="85"/>
    </row>
    <row r="241" spans="1:13" ht="15" customHeight="1">
      <c r="A241" s="116">
        <f>TAG_RESTRICTED_HEAVY!A32</f>
        <v>0</v>
      </c>
      <c r="B241" s="82">
        <f>TAG_RESTRICTED_HEAVY!B32</f>
        <v>0</v>
      </c>
      <c r="C241" s="117">
        <f t="shared" si="6"/>
        <v>0</v>
      </c>
      <c r="D241" s="140">
        <f t="shared" si="7"/>
        <v>0</v>
      </c>
      <c r="E241" s="105">
        <f>IFERROR(VLOOKUP(B241,TAG_RESTRICTED_HEAVY!$B$93:$D$134,3,FALSE),0)</f>
        <v>0</v>
      </c>
      <c r="F241" s="105">
        <f>IFERROR(VLOOKUP(B241,TAG_RESTRICTED_HEAVY!$F$93:$H$134,3,FALSE),0)</f>
        <v>0</v>
      </c>
      <c r="G241" s="105">
        <f>IFERROR(VLOOKUP(B241,TAG_RESTRICTED_HEAVY!$J$93:$L$134,3,FALSE),0)</f>
        <v>0</v>
      </c>
      <c r="H241" s="106">
        <f>IFERROR(VLOOKUP(B241,TAG_RESTRICTED_HEAVY!$N$93:$P$134,3,FALSE),0)</f>
        <v>0</v>
      </c>
      <c r="I241" s="141">
        <f>IFERROR(VLOOKUP(B241,TAG_RESTRICTED_HEAVY!$R$93:$T$134,3,FALSE),0)</f>
        <v>0</v>
      </c>
      <c r="J241" s="171">
        <f>IFERROR(VLOOKUP(B241,TAG_RESTRICTED_HEAVY!$V$93:$X$134,3,FALSE),0)</f>
        <v>0</v>
      </c>
      <c r="K241" s="85"/>
      <c r="L241" s="85"/>
      <c r="M241" s="85"/>
    </row>
    <row r="242" spans="1:13" ht="15" customHeight="1">
      <c r="A242" s="116">
        <f>TAG_RESTRICTED_HEAVY!A33</f>
        <v>0</v>
      </c>
      <c r="B242" s="82">
        <f>TAG_RESTRICTED_HEAVY!B33</f>
        <v>0</v>
      </c>
      <c r="C242" s="117">
        <f t="shared" si="6"/>
        <v>0</v>
      </c>
      <c r="D242" s="140">
        <f t="shared" si="7"/>
        <v>0</v>
      </c>
      <c r="E242" s="105">
        <f>IFERROR(VLOOKUP(B242,TAG_RESTRICTED_HEAVY!$B$93:$D$134,3,FALSE),0)</f>
        <v>0</v>
      </c>
      <c r="F242" s="105">
        <f>IFERROR(VLOOKUP(B242,TAG_RESTRICTED_HEAVY!$F$93:$H$134,3,FALSE),0)</f>
        <v>0</v>
      </c>
      <c r="G242" s="105">
        <f>IFERROR(VLOOKUP(B242,TAG_RESTRICTED_HEAVY!$J$93:$L$134,3,FALSE),0)</f>
        <v>0</v>
      </c>
      <c r="H242" s="106">
        <f>IFERROR(VLOOKUP(B242,TAG_RESTRICTED_HEAVY!$N$93:$P$134,3,FALSE),0)</f>
        <v>0</v>
      </c>
      <c r="I242" s="141">
        <f>IFERROR(VLOOKUP(B242,TAG_RESTRICTED_HEAVY!$R$93:$T$134,3,FALSE),0)</f>
        <v>0</v>
      </c>
      <c r="J242" s="171">
        <f>IFERROR(VLOOKUP(B242,TAG_RESTRICTED_HEAVY!$V$93:$X$134,3,FALSE),0)</f>
        <v>0</v>
      </c>
      <c r="K242" s="85"/>
      <c r="L242" s="85"/>
      <c r="M242" s="85"/>
    </row>
    <row r="243" spans="1:13" ht="15" customHeight="1">
      <c r="A243" s="116">
        <f>TAG_RESTRICTED_HEAVY!A34</f>
        <v>0</v>
      </c>
      <c r="B243" s="82">
        <f>TAG_RESTRICTED_HEAVY!B34</f>
        <v>0</v>
      </c>
      <c r="C243" s="117">
        <f t="shared" si="6"/>
        <v>0</v>
      </c>
      <c r="D243" s="140">
        <f t="shared" si="7"/>
        <v>0</v>
      </c>
      <c r="E243" s="105">
        <f>IFERROR(VLOOKUP(B243,TAG_RESTRICTED_HEAVY!$B$93:$D$134,3,FALSE),0)</f>
        <v>0</v>
      </c>
      <c r="F243" s="105">
        <f>IFERROR(VLOOKUP(B243,TAG_RESTRICTED_HEAVY!$F$93:$H$134,3,FALSE),0)</f>
        <v>0</v>
      </c>
      <c r="G243" s="105">
        <f>IFERROR(VLOOKUP(B243,TAG_RESTRICTED_HEAVY!$J$93:$L$134,3,FALSE),0)</f>
        <v>0</v>
      </c>
      <c r="H243" s="106">
        <f>IFERROR(VLOOKUP(B243,TAG_RESTRICTED_HEAVY!$N$93:$P$134,3,FALSE),0)</f>
        <v>0</v>
      </c>
      <c r="I243" s="141">
        <f>IFERROR(VLOOKUP(B243,TAG_RESTRICTED_HEAVY!$R$93:$T$134,3,FALSE),0)</f>
        <v>0</v>
      </c>
      <c r="J243" s="171">
        <f>IFERROR(VLOOKUP(B243,TAG_RESTRICTED_HEAVY!$V$93:$X$134,3,FALSE),0)</f>
        <v>0</v>
      </c>
      <c r="K243" s="85"/>
      <c r="L243" s="85"/>
      <c r="M243" s="85"/>
    </row>
    <row r="244" spans="1:13" ht="15" customHeight="1">
      <c r="A244" s="116">
        <f>TAG_RESTRICTED_HEAVY!A35</f>
        <v>0</v>
      </c>
      <c r="B244" s="82">
        <f>TAG_RESTRICTED_HEAVY!B35</f>
        <v>0</v>
      </c>
      <c r="C244" s="117">
        <f t="shared" si="6"/>
        <v>0</v>
      </c>
      <c r="D244" s="140">
        <f t="shared" si="7"/>
        <v>0</v>
      </c>
      <c r="E244" s="105">
        <f>IFERROR(VLOOKUP(B244,TAG_RESTRICTED_HEAVY!$B$93:$D$134,3,FALSE),0)</f>
        <v>0</v>
      </c>
      <c r="F244" s="105">
        <f>IFERROR(VLOOKUP(B244,TAG_RESTRICTED_HEAVY!$F$93:$H$134,3,FALSE),0)</f>
        <v>0</v>
      </c>
      <c r="G244" s="105">
        <f>IFERROR(VLOOKUP(B244,TAG_RESTRICTED_HEAVY!$J$93:$L$134,3,FALSE),0)</f>
        <v>0</v>
      </c>
      <c r="H244" s="106">
        <f>IFERROR(VLOOKUP(B244,TAG_RESTRICTED_HEAVY!$N$93:$P$134,3,FALSE),0)</f>
        <v>0</v>
      </c>
      <c r="I244" s="141">
        <f>IFERROR(VLOOKUP(B244,TAG_RESTRICTED_HEAVY!$R$93:$T$134,3,FALSE),0)</f>
        <v>0</v>
      </c>
      <c r="J244" s="171">
        <f>IFERROR(VLOOKUP(B244,TAG_RESTRICTED_HEAVY!$V$93:$X$134,3,FALSE),0)</f>
        <v>0</v>
      </c>
      <c r="K244" s="85"/>
      <c r="L244" s="85"/>
      <c r="M244" s="85"/>
    </row>
    <row r="245" spans="1:13" ht="15" customHeight="1">
      <c r="A245" s="116">
        <f>TAG_LIGHT!A27</f>
        <v>0</v>
      </c>
      <c r="B245" s="82">
        <f>TAG_LIGHT!B27</f>
        <v>0</v>
      </c>
      <c r="C245" s="117">
        <f t="shared" si="6"/>
        <v>0</v>
      </c>
      <c r="D245" s="140">
        <f t="shared" si="7"/>
        <v>0</v>
      </c>
      <c r="E245" s="105">
        <f>IFERROR(VLOOKUP(B245,TAG_LIGHT!$B$93:$D$134,3,FALSE),0)</f>
        <v>0</v>
      </c>
      <c r="F245" s="105">
        <f>IFERROR(VLOOKUP(B245,TAG_LIGHT!$F$93:$H$134,3,FALSE),0)</f>
        <v>0</v>
      </c>
      <c r="G245" s="105">
        <f>IFERROR(VLOOKUP(B245,TAG_LIGHT!$J$93:$L$134,3,FALSE),0)</f>
        <v>0</v>
      </c>
      <c r="H245" s="106">
        <f>IFERROR(VLOOKUP(B245,TAG_LIGHT!$N$93:$P$134,3,FALSE),0)</f>
        <v>0</v>
      </c>
      <c r="I245" s="141">
        <f>IFERROR(VLOOKUP(B245,TAG_LIGHT!$R$93:$T$134,3,FALSE),0)</f>
        <v>0</v>
      </c>
      <c r="J245" s="171">
        <f>IFERROR(VLOOKUP(B245,TAG_LIGHT!$V$93:$X$134,3,FALSE),0)</f>
        <v>0</v>
      </c>
      <c r="K245" s="85"/>
      <c r="L245" s="85"/>
      <c r="M245" s="85"/>
    </row>
    <row r="246" spans="1:13" ht="15" customHeight="1">
      <c r="A246" s="116">
        <f>TAG_LIGHT!A28</f>
        <v>0</v>
      </c>
      <c r="B246" s="82">
        <f>TAG_LIGHT!B28</f>
        <v>0</v>
      </c>
      <c r="C246" s="117">
        <f t="shared" si="6"/>
        <v>0</v>
      </c>
      <c r="D246" s="140">
        <f t="shared" si="7"/>
        <v>0</v>
      </c>
      <c r="E246" s="105">
        <f>IFERROR(VLOOKUP(B246,TAG_LIGHT!$B$93:$D$134,3,FALSE),0)</f>
        <v>0</v>
      </c>
      <c r="F246" s="105">
        <f>IFERROR(VLOOKUP(B246,TAG_LIGHT!$F$93:$H$134,3,FALSE),0)</f>
        <v>0</v>
      </c>
      <c r="G246" s="105">
        <f>IFERROR(VLOOKUP(B246,TAG_LIGHT!$J$93:$L$134,3,FALSE),0)</f>
        <v>0</v>
      </c>
      <c r="H246" s="106">
        <f>IFERROR(VLOOKUP(B246,TAG_LIGHT!$N$93:$P$134,3,FALSE),0)</f>
        <v>0</v>
      </c>
      <c r="I246" s="141">
        <f>IFERROR(VLOOKUP(B246,TAG_LIGHT!$R$93:$T$134,3,FALSE),0)</f>
        <v>0</v>
      </c>
      <c r="J246" s="171">
        <f>IFERROR(VLOOKUP(B246,TAG_LIGHT!$V$93:$X$134,3,FALSE),0)</f>
        <v>0</v>
      </c>
      <c r="K246" s="85"/>
      <c r="L246" s="85"/>
      <c r="M246" s="85"/>
    </row>
    <row r="247" spans="1:13" ht="15" customHeight="1">
      <c r="A247" s="116">
        <f>TAG_LIGHT!A29</f>
        <v>0</v>
      </c>
      <c r="B247" s="82">
        <f>TAG_LIGHT!B29</f>
        <v>0</v>
      </c>
      <c r="C247" s="117">
        <f t="shared" si="6"/>
        <v>0</v>
      </c>
      <c r="D247" s="140">
        <f t="shared" si="7"/>
        <v>0</v>
      </c>
      <c r="E247" s="105">
        <f>IFERROR(VLOOKUP(B247,TAG_LIGHT!$B$93:$D$134,3,FALSE),0)</f>
        <v>0</v>
      </c>
      <c r="F247" s="105">
        <f>IFERROR(VLOOKUP(B247,TAG_LIGHT!$F$93:$H$134,3,FALSE),0)</f>
        <v>0</v>
      </c>
      <c r="G247" s="105">
        <f>IFERROR(VLOOKUP(B247,TAG_LIGHT!$J$93:$L$134,3,FALSE),0)</f>
        <v>0</v>
      </c>
      <c r="H247" s="106">
        <f>IFERROR(VLOOKUP(B247,TAG_LIGHT!$N$93:$P$134,3,FALSE),0)</f>
        <v>0</v>
      </c>
      <c r="I247" s="141">
        <f>IFERROR(VLOOKUP(B247,TAG_LIGHT!$R$93:$T$134,3,FALSE),0)</f>
        <v>0</v>
      </c>
      <c r="J247" s="171">
        <f>IFERROR(VLOOKUP(B247,TAG_LIGHT!$V$93:$X$134,3,FALSE),0)</f>
        <v>0</v>
      </c>
      <c r="K247" s="85"/>
      <c r="L247" s="85"/>
      <c r="M247" s="85"/>
    </row>
    <row r="248" spans="1:13" ht="15" customHeight="1">
      <c r="A248" s="116">
        <f>TAG_LIGHT!A30</f>
        <v>0</v>
      </c>
      <c r="B248" s="82">
        <f>TAG_LIGHT!B30</f>
        <v>0</v>
      </c>
      <c r="C248" s="117">
        <f t="shared" si="6"/>
        <v>0</v>
      </c>
      <c r="D248" s="140">
        <f t="shared" si="7"/>
        <v>0</v>
      </c>
      <c r="E248" s="105">
        <f>IFERROR(VLOOKUP(B248,TAG_LIGHT!$B$93:$D$134,3,FALSE),0)</f>
        <v>0</v>
      </c>
      <c r="F248" s="105">
        <f>IFERROR(VLOOKUP(B248,TAG_LIGHT!$F$93:$H$134,3,FALSE),0)</f>
        <v>0</v>
      </c>
      <c r="G248" s="105">
        <f>IFERROR(VLOOKUP(B248,TAG_LIGHT!$J$93:$L$134,3,FALSE),0)</f>
        <v>0</v>
      </c>
      <c r="H248" s="106">
        <f>IFERROR(VLOOKUP(B248,TAG_LIGHT!$N$93:$P$134,3,FALSE),0)</f>
        <v>0</v>
      </c>
      <c r="I248" s="141">
        <f>IFERROR(VLOOKUP(B248,TAG_LIGHT!$R$93:$T$134,3,FALSE),0)</f>
        <v>0</v>
      </c>
      <c r="J248" s="171">
        <f>IFERROR(VLOOKUP(B248,TAG_LIGHT!$V$93:$X$134,3,FALSE),0)</f>
        <v>0</v>
      </c>
      <c r="K248" s="85"/>
      <c r="L248" s="85"/>
      <c r="M248" s="85"/>
    </row>
    <row r="249" spans="1:13" ht="15" customHeight="1">
      <c r="A249" s="116">
        <f>TAG_LIGHT!A31</f>
        <v>0</v>
      </c>
      <c r="B249" s="82">
        <f>TAG_LIGHT!B31</f>
        <v>0</v>
      </c>
      <c r="C249" s="117">
        <f t="shared" si="6"/>
        <v>0</v>
      </c>
      <c r="D249" s="140">
        <f t="shared" si="7"/>
        <v>0</v>
      </c>
      <c r="E249" s="105">
        <f>IFERROR(VLOOKUP(B249,TAG_LIGHT!$B$93:$D$134,3,FALSE),0)</f>
        <v>0</v>
      </c>
      <c r="F249" s="105">
        <f>IFERROR(VLOOKUP(B249,TAG_LIGHT!$F$93:$H$134,3,FALSE),0)</f>
        <v>0</v>
      </c>
      <c r="G249" s="105">
        <f>IFERROR(VLOOKUP(B249,TAG_LIGHT!$J$93:$L$134,3,FALSE),0)</f>
        <v>0</v>
      </c>
      <c r="H249" s="106">
        <f>IFERROR(VLOOKUP(B249,TAG_LIGHT!$N$93:$P$134,3,FALSE),0)</f>
        <v>0</v>
      </c>
      <c r="I249" s="141">
        <f>IFERROR(VLOOKUP(B249,TAG_LIGHT!$R$93:$T$134,3,FALSE),0)</f>
        <v>0</v>
      </c>
      <c r="J249" s="171">
        <f>IFERROR(VLOOKUP(B249,TAG_LIGHT!$V$93:$X$134,3,FALSE),0)</f>
        <v>0</v>
      </c>
      <c r="K249" s="85"/>
      <c r="L249" s="85"/>
      <c r="M249" s="85"/>
    </row>
    <row r="250" spans="1:13" ht="15" customHeight="1">
      <c r="A250" s="116">
        <f>TAG_LIGHT!A32</f>
        <v>0</v>
      </c>
      <c r="B250" s="82">
        <f>TAG_LIGHT!B32</f>
        <v>0</v>
      </c>
      <c r="C250" s="117">
        <f t="shared" si="6"/>
        <v>0</v>
      </c>
      <c r="D250" s="140">
        <f t="shared" si="7"/>
        <v>0</v>
      </c>
      <c r="E250" s="105">
        <f>IFERROR(VLOOKUP(B250,TAG_LIGHT!$B$93:$D$134,3,FALSE),0)</f>
        <v>0</v>
      </c>
      <c r="F250" s="105">
        <f>IFERROR(VLOOKUP(B250,TAG_LIGHT!$F$93:$H$134,3,FALSE),0)</f>
        <v>0</v>
      </c>
      <c r="G250" s="105">
        <f>IFERROR(VLOOKUP(B250,TAG_LIGHT!$J$93:$L$134,3,FALSE),0)</f>
        <v>0</v>
      </c>
      <c r="H250" s="106">
        <f>IFERROR(VLOOKUP(B250,TAG_LIGHT!$N$93:$P$134,3,FALSE),0)</f>
        <v>0</v>
      </c>
      <c r="I250" s="141">
        <f>IFERROR(VLOOKUP(B250,TAG_LIGHT!$R$93:$T$134,3,FALSE),0)</f>
        <v>0</v>
      </c>
      <c r="J250" s="171">
        <f>IFERROR(VLOOKUP(B250,TAG_LIGHT!$V$93:$X$134,3,FALSE),0)</f>
        <v>0</v>
      </c>
      <c r="K250" s="85"/>
      <c r="L250" s="85"/>
      <c r="M250" s="85"/>
    </row>
    <row r="251" spans="1:13" ht="15" customHeight="1">
      <c r="A251" s="116">
        <f>TAG_LIGHT!A33</f>
        <v>0</v>
      </c>
      <c r="B251" s="82">
        <f>TAG_LIGHT!B33</f>
        <v>0</v>
      </c>
      <c r="C251" s="117">
        <f t="shared" si="6"/>
        <v>0</v>
      </c>
      <c r="D251" s="140">
        <f t="shared" si="7"/>
        <v>0</v>
      </c>
      <c r="E251" s="105">
        <f>IFERROR(VLOOKUP(B251,TAG_LIGHT!$B$93:$D$134,3,FALSE),0)</f>
        <v>0</v>
      </c>
      <c r="F251" s="105">
        <f>IFERROR(VLOOKUP(B251,TAG_LIGHT!$F$93:$H$134,3,FALSE),0)</f>
        <v>0</v>
      </c>
      <c r="G251" s="105">
        <f>IFERROR(VLOOKUP(B251,TAG_LIGHT!$J$93:$L$134,3,FALSE),0)</f>
        <v>0</v>
      </c>
      <c r="H251" s="106">
        <f>IFERROR(VLOOKUP(B251,TAG_LIGHT!$N$93:$P$134,3,FALSE),0)</f>
        <v>0</v>
      </c>
      <c r="I251" s="141">
        <f>IFERROR(VLOOKUP(B251,TAG_LIGHT!$R$93:$T$134,3,FALSE),0)</f>
        <v>0</v>
      </c>
      <c r="J251" s="171">
        <f>IFERROR(VLOOKUP(B251,TAG_LIGHT!$V$93:$X$134,3,FALSE),0)</f>
        <v>0</v>
      </c>
      <c r="K251" s="85"/>
      <c r="L251" s="85"/>
      <c r="M251" s="85"/>
    </row>
    <row r="252" spans="1:13" ht="15" customHeight="1">
      <c r="A252" s="116">
        <f>TAG_LIGHT!A34</f>
        <v>0</v>
      </c>
      <c r="B252" s="82">
        <f>TAG_LIGHT!B34</f>
        <v>0</v>
      </c>
      <c r="C252" s="117">
        <f t="shared" si="6"/>
        <v>0</v>
      </c>
      <c r="D252" s="140">
        <f t="shared" si="7"/>
        <v>0</v>
      </c>
      <c r="E252" s="105">
        <f>IFERROR(VLOOKUP(B252,TAG_LIGHT!$B$93:$D$134,3,FALSE),0)</f>
        <v>0</v>
      </c>
      <c r="F252" s="105">
        <f>IFERROR(VLOOKUP(B252,TAG_LIGHT!$F$93:$H$134,3,FALSE),0)</f>
        <v>0</v>
      </c>
      <c r="G252" s="105">
        <f>IFERROR(VLOOKUP(B252,TAG_LIGHT!$J$93:$L$134,3,FALSE),0)</f>
        <v>0</v>
      </c>
      <c r="H252" s="106">
        <f>IFERROR(VLOOKUP(B252,TAG_LIGHT!$N$93:$P$134,3,FALSE),0)</f>
        <v>0</v>
      </c>
      <c r="I252" s="141">
        <f>IFERROR(VLOOKUP(B252,TAG_LIGHT!$R$93:$T$134,3,FALSE),0)</f>
        <v>0</v>
      </c>
      <c r="J252" s="171">
        <f>IFERROR(VLOOKUP(B252,TAG_LIGHT!$V$93:$X$134,3,FALSE),0)</f>
        <v>0</v>
      </c>
      <c r="K252" s="85"/>
      <c r="L252" s="85"/>
      <c r="M252" s="85"/>
    </row>
    <row r="253" spans="1:13" ht="15" customHeight="1">
      <c r="A253" s="116">
        <f>TAG_LIGHT!A35</f>
        <v>0</v>
      </c>
      <c r="B253" s="82">
        <f>TAG_LIGHT!B35</f>
        <v>0</v>
      </c>
      <c r="C253" s="117">
        <f t="shared" si="6"/>
        <v>0</v>
      </c>
      <c r="D253" s="140">
        <f t="shared" si="7"/>
        <v>0</v>
      </c>
      <c r="E253" s="105">
        <f>IFERROR(VLOOKUP(B253,TAG_LIGHT!$B$93:$D$134,3,FALSE),0)</f>
        <v>0</v>
      </c>
      <c r="F253" s="105">
        <f>IFERROR(VLOOKUP(B253,TAG_LIGHT!$F$93:$H$134,3,FALSE),0)</f>
        <v>0</v>
      </c>
      <c r="G253" s="105">
        <f>IFERROR(VLOOKUP(B253,TAG_LIGHT!$J$93:$L$134,3,FALSE),0)</f>
        <v>0</v>
      </c>
      <c r="H253" s="106">
        <f>IFERROR(VLOOKUP(B253,TAG_LIGHT!$N$93:$P$134,3,FALSE),0)</f>
        <v>0</v>
      </c>
      <c r="I253" s="141">
        <f>IFERROR(VLOOKUP(B253,TAG_LIGHT!$R$93:$T$134,3,FALSE),0)</f>
        <v>0</v>
      </c>
      <c r="J253" s="171">
        <f>IFERROR(VLOOKUP(B253,TAG_LIGHT!$V$93:$X$134,3,FALSE),0)</f>
        <v>0</v>
      </c>
      <c r="K253" s="85"/>
      <c r="L253" s="85"/>
      <c r="M253" s="85"/>
    </row>
    <row r="254" spans="1:13" ht="15" customHeight="1">
      <c r="A254" s="116">
        <f>TAG_LIGHT!A36</f>
        <v>0</v>
      </c>
      <c r="B254" s="82">
        <f>TAG_LIGHT!B36</f>
        <v>0</v>
      </c>
      <c r="C254" s="117">
        <f t="shared" si="6"/>
        <v>0</v>
      </c>
      <c r="D254" s="140">
        <f t="shared" si="7"/>
        <v>0</v>
      </c>
      <c r="E254" s="105">
        <f>IFERROR(VLOOKUP(B254,TAG_LIGHT!$B$93:$D$134,3,FALSE),0)</f>
        <v>0</v>
      </c>
      <c r="F254" s="105">
        <f>IFERROR(VLOOKUP(B254,TAG_LIGHT!$F$93:$H$134,3,FALSE),0)</f>
        <v>0</v>
      </c>
      <c r="G254" s="105">
        <f>IFERROR(VLOOKUP(B254,TAG_LIGHT!$J$93:$L$134,3,FALSE),0)</f>
        <v>0</v>
      </c>
      <c r="H254" s="106">
        <f>IFERROR(VLOOKUP(B254,TAG_LIGHT!$N$93:$P$134,3,FALSE),0)</f>
        <v>0</v>
      </c>
      <c r="I254" s="141">
        <f>IFERROR(VLOOKUP(B254,TAG_LIGHT!$R$93:$T$134,3,FALSE),0)</f>
        <v>0</v>
      </c>
      <c r="J254" s="171">
        <f>IFERROR(VLOOKUP(B254,TAG_LIGHT!$V$93:$X$134,3,FALSE),0)</f>
        <v>0</v>
      </c>
      <c r="K254" s="85"/>
      <c r="L254" s="85"/>
      <c r="M254" s="85"/>
    </row>
    <row r="255" spans="1:13" ht="15" customHeight="1">
      <c r="A255" s="116">
        <f>TAG_LIGHT!A37</f>
        <v>0</v>
      </c>
      <c r="B255" s="82">
        <f>TAG_LIGHT!B37</f>
        <v>0</v>
      </c>
      <c r="C255" s="117">
        <f t="shared" si="6"/>
        <v>0</v>
      </c>
      <c r="D255" s="140">
        <f t="shared" si="7"/>
        <v>0</v>
      </c>
      <c r="E255" s="105">
        <f>IFERROR(VLOOKUP(B255,TAG_LIGHT!$B$93:$D$134,3,FALSE),0)</f>
        <v>0</v>
      </c>
      <c r="F255" s="105">
        <f>IFERROR(VLOOKUP(B255,TAG_LIGHT!$F$93:$H$134,3,FALSE),0)</f>
        <v>0</v>
      </c>
      <c r="G255" s="105">
        <f>IFERROR(VLOOKUP(B255,TAG_LIGHT!$J$93:$L$134,3,FALSE),0)</f>
        <v>0</v>
      </c>
      <c r="H255" s="106">
        <f>IFERROR(VLOOKUP(B255,TAG_LIGHT!$N$93:$P$134,3,FALSE),0)</f>
        <v>0</v>
      </c>
      <c r="I255" s="141">
        <f>IFERROR(VLOOKUP(B255,TAG_LIGHT!$R$93:$T$134,3,FALSE),0)</f>
        <v>0</v>
      </c>
      <c r="J255" s="171">
        <f>IFERROR(VLOOKUP(B255,TAG_LIGHT!$V$93:$X$134,3,FALSE),0)</f>
        <v>0</v>
      </c>
      <c r="K255" s="85"/>
      <c r="L255" s="85"/>
      <c r="M255" s="85"/>
    </row>
    <row r="256" spans="1:13" ht="15" customHeight="1">
      <c r="A256" s="116">
        <f>TAG_LIGHT!A38</f>
        <v>0</v>
      </c>
      <c r="B256" s="82">
        <f>TAG_LIGHT!B38</f>
        <v>0</v>
      </c>
      <c r="C256" s="117">
        <f t="shared" si="6"/>
        <v>0</v>
      </c>
      <c r="D256" s="140">
        <f t="shared" si="7"/>
        <v>0</v>
      </c>
      <c r="E256" s="105">
        <f>IFERROR(VLOOKUP(B256,TAG_LIGHT!$B$93:$D$134,3,FALSE),0)</f>
        <v>0</v>
      </c>
      <c r="F256" s="105">
        <f>IFERROR(VLOOKUP(B256,TAG_LIGHT!$F$93:$H$134,3,FALSE),0)</f>
        <v>0</v>
      </c>
      <c r="G256" s="105">
        <f>IFERROR(VLOOKUP(B256,TAG_LIGHT!$J$93:$L$134,3,FALSE),0)</f>
        <v>0</v>
      </c>
      <c r="H256" s="106">
        <f>IFERROR(VLOOKUP(B256,TAG_LIGHT!$N$93:$P$134,3,FALSE),0)</f>
        <v>0</v>
      </c>
      <c r="I256" s="141">
        <f>IFERROR(VLOOKUP(B256,TAG_LIGHT!$R$93:$T$134,3,FALSE),0)</f>
        <v>0</v>
      </c>
      <c r="J256" s="171">
        <f>IFERROR(VLOOKUP(B256,TAG_LIGHT!$V$93:$X$134,3,FALSE),0)</f>
        <v>0</v>
      </c>
      <c r="K256" s="85"/>
      <c r="L256" s="85"/>
      <c r="M256" s="85"/>
    </row>
    <row r="257" spans="1:13" ht="15" customHeight="1">
      <c r="A257" s="116">
        <f>TAG_LIGHT!A39</f>
        <v>0</v>
      </c>
      <c r="B257" s="82">
        <f>TAG_LIGHT!B39</f>
        <v>0</v>
      </c>
      <c r="C257" s="117">
        <f t="shared" si="6"/>
        <v>0</v>
      </c>
      <c r="D257" s="140">
        <f t="shared" si="7"/>
        <v>0</v>
      </c>
      <c r="E257" s="105">
        <f>IFERROR(VLOOKUP(B257,TAG_LIGHT!$B$93:$D$134,3,FALSE),0)</f>
        <v>0</v>
      </c>
      <c r="F257" s="105">
        <f>IFERROR(VLOOKUP(B257,TAG_LIGHT!$F$93:$H$134,3,FALSE),0)</f>
        <v>0</v>
      </c>
      <c r="G257" s="105">
        <f>IFERROR(VLOOKUP(B257,TAG_LIGHT!$J$93:$L$134,3,FALSE),0)</f>
        <v>0</v>
      </c>
      <c r="H257" s="106">
        <f>IFERROR(VLOOKUP(B257,TAG_LIGHT!$N$93:$P$134,3,FALSE),0)</f>
        <v>0</v>
      </c>
      <c r="I257" s="141">
        <f>IFERROR(VLOOKUP(B257,TAG_LIGHT!$R$93:$T$134,3,FALSE),0)</f>
        <v>0</v>
      </c>
      <c r="J257" s="171">
        <f>IFERROR(VLOOKUP(B257,TAG_LIGHT!$V$93:$X$134,3,FALSE),0)</f>
        <v>0</v>
      </c>
      <c r="K257" s="85"/>
      <c r="L257" s="85"/>
      <c r="M257" s="85"/>
    </row>
    <row r="258" spans="1:13" ht="15" customHeight="1">
      <c r="A258" s="116">
        <f>TAG_LIGHT!A40</f>
        <v>0</v>
      </c>
      <c r="B258" s="82">
        <f>TAG_LIGHT!B40</f>
        <v>0</v>
      </c>
      <c r="C258" s="117">
        <f t="shared" si="6"/>
        <v>0</v>
      </c>
      <c r="D258" s="140">
        <f t="shared" si="7"/>
        <v>0</v>
      </c>
      <c r="E258" s="105">
        <f>IFERROR(VLOOKUP(B258,TAG_LIGHT!$B$93:$D$134,3,FALSE),0)</f>
        <v>0</v>
      </c>
      <c r="F258" s="105">
        <f>IFERROR(VLOOKUP(B258,TAG_LIGHT!$F$93:$H$134,3,FALSE),0)</f>
        <v>0</v>
      </c>
      <c r="G258" s="105">
        <f>IFERROR(VLOOKUP(B258,TAG_LIGHT!$J$93:$L$134,3,FALSE),0)</f>
        <v>0</v>
      </c>
      <c r="H258" s="106">
        <f>IFERROR(VLOOKUP(B258,TAG_LIGHT!$N$93:$P$134,3,FALSE),0)</f>
        <v>0</v>
      </c>
      <c r="I258" s="141">
        <f>IFERROR(VLOOKUP(B258,TAG_LIGHT!$R$93:$T$134,3,FALSE),0)</f>
        <v>0</v>
      </c>
      <c r="J258" s="171">
        <f>IFERROR(VLOOKUP(B258,TAG_LIGHT!$V$93:$X$134,3,FALSE),0)</f>
        <v>0</v>
      </c>
      <c r="K258" s="85"/>
      <c r="L258" s="85"/>
      <c r="M258" s="85"/>
    </row>
    <row r="259" spans="1:13" ht="15" customHeight="1">
      <c r="A259" s="116">
        <f>TAG_LIGHT!A41</f>
        <v>0</v>
      </c>
      <c r="B259" s="82">
        <f>TAG_LIGHT!B41</f>
        <v>0</v>
      </c>
      <c r="C259" s="117">
        <f t="shared" si="6"/>
        <v>0</v>
      </c>
      <c r="D259" s="140">
        <f t="shared" si="7"/>
        <v>0</v>
      </c>
      <c r="E259" s="105">
        <f>IFERROR(VLOOKUP(B259,TAG_LIGHT!$B$93:$D$134,3,FALSE),0)</f>
        <v>0</v>
      </c>
      <c r="F259" s="105">
        <f>IFERROR(VLOOKUP(B259,TAG_LIGHT!$F$93:$H$134,3,FALSE),0)</f>
        <v>0</v>
      </c>
      <c r="G259" s="105">
        <f>IFERROR(VLOOKUP(B259,TAG_LIGHT!$J$93:$L$134,3,FALSE),0)</f>
        <v>0</v>
      </c>
      <c r="H259" s="106">
        <f>IFERROR(VLOOKUP(B259,TAG_LIGHT!$N$93:$P$134,3,FALSE),0)</f>
        <v>0</v>
      </c>
      <c r="I259" s="141">
        <f>IFERROR(VLOOKUP(B259,TAG_LIGHT!$R$93:$T$134,3,FALSE),0)</f>
        <v>0</v>
      </c>
      <c r="J259" s="171">
        <f>IFERROR(VLOOKUP(B259,TAG_LIGHT!$V$93:$X$134,3,FALSE),0)</f>
        <v>0</v>
      </c>
      <c r="K259" s="85"/>
      <c r="L259" s="85"/>
      <c r="M259" s="85"/>
    </row>
    <row r="260" spans="1:13" ht="15" customHeight="1">
      <c r="A260" s="116">
        <f>TAG_LIGHT!A42</f>
        <v>0</v>
      </c>
      <c r="B260" s="82">
        <f>TAG_LIGHT!B42</f>
        <v>0</v>
      </c>
      <c r="C260" s="117">
        <f t="shared" si="6"/>
        <v>0</v>
      </c>
      <c r="D260" s="140">
        <f t="shared" si="7"/>
        <v>0</v>
      </c>
      <c r="E260" s="105">
        <f>IFERROR(VLOOKUP(B260,TAG_LIGHT!$B$93:$D$134,3,FALSE),0)</f>
        <v>0</v>
      </c>
      <c r="F260" s="105">
        <f>IFERROR(VLOOKUP(B260,TAG_LIGHT!$F$93:$H$134,3,FALSE),0)</f>
        <v>0</v>
      </c>
      <c r="G260" s="105">
        <f>IFERROR(VLOOKUP(B260,TAG_LIGHT!$J$93:$L$134,3,FALSE),0)</f>
        <v>0</v>
      </c>
      <c r="H260" s="106">
        <f>IFERROR(VLOOKUP(B260,TAG_LIGHT!$N$93:$P$134,3,FALSE),0)</f>
        <v>0</v>
      </c>
      <c r="I260" s="141">
        <f>IFERROR(VLOOKUP(B260,TAG_LIGHT!$R$93:$T$134,3,FALSE),0)</f>
        <v>0</v>
      </c>
      <c r="J260" s="171">
        <f>IFERROR(VLOOKUP(B260,TAG_LIGHT!$V$93:$X$134,3,FALSE),0)</f>
        <v>0</v>
      </c>
      <c r="K260" s="85"/>
      <c r="L260" s="85"/>
      <c r="M260" s="85"/>
    </row>
    <row r="261" spans="1:13" ht="15" customHeight="1">
      <c r="A261" s="116">
        <f>TAG_LIGHT!A43</f>
        <v>0</v>
      </c>
      <c r="B261" s="82">
        <f>TAG_LIGHT!B43</f>
        <v>0</v>
      </c>
      <c r="C261" s="117">
        <f t="shared" si="6"/>
        <v>0</v>
      </c>
      <c r="D261" s="140">
        <f t="shared" si="7"/>
        <v>0</v>
      </c>
      <c r="E261" s="105">
        <f>IFERROR(VLOOKUP(B261,TAG_LIGHT!$B$93:$D$134,3,FALSE),0)</f>
        <v>0</v>
      </c>
      <c r="F261" s="105">
        <f>IFERROR(VLOOKUP(B261,TAG_LIGHT!$F$93:$H$134,3,FALSE),0)</f>
        <v>0</v>
      </c>
      <c r="G261" s="105">
        <f>IFERROR(VLOOKUP(B261,TAG_LIGHT!$J$93:$L$134,3,FALSE),0)</f>
        <v>0</v>
      </c>
      <c r="H261" s="106">
        <f>IFERROR(VLOOKUP(B261,TAG_LIGHT!$N$93:$P$134,3,FALSE),0)</f>
        <v>0</v>
      </c>
      <c r="I261" s="141">
        <f>IFERROR(VLOOKUP(B261,TAG_LIGHT!$R$93:$T$134,3,FALSE),0)</f>
        <v>0</v>
      </c>
      <c r="J261" s="171">
        <f>IFERROR(VLOOKUP(B261,TAG_LIGHT!$V$93:$X$134,3,FALSE),0)</f>
        <v>0</v>
      </c>
      <c r="K261" s="85"/>
      <c r="L261" s="85"/>
      <c r="M261" s="85"/>
    </row>
    <row r="262" spans="1:13" ht="15" customHeight="1">
      <c r="A262" s="116">
        <f>TAG_LIGHT!A44</f>
        <v>0</v>
      </c>
      <c r="B262" s="82">
        <f>TAG_LIGHT!B44</f>
        <v>0</v>
      </c>
      <c r="C262" s="117">
        <f t="shared" ref="C262:C325" si="8">SUM(E262:J262)</f>
        <v>0</v>
      </c>
      <c r="D262" s="140">
        <f t="shared" ref="D262:D325" si="9">SUM(E262:J262)-MIN(E262:I262)</f>
        <v>0</v>
      </c>
      <c r="E262" s="105">
        <f>IFERROR(VLOOKUP(B262,TAG_LIGHT!$B$93:$D$134,3,FALSE),0)</f>
        <v>0</v>
      </c>
      <c r="F262" s="105">
        <f>IFERROR(VLOOKUP(B262,TAG_LIGHT!$F$93:$H$134,3,FALSE),0)</f>
        <v>0</v>
      </c>
      <c r="G262" s="105">
        <f>IFERROR(VLOOKUP(B262,TAG_LIGHT!$J$93:$L$134,3,FALSE),0)</f>
        <v>0</v>
      </c>
      <c r="H262" s="106">
        <f>IFERROR(VLOOKUP(B262,TAG_LIGHT!$N$93:$P$134,3,FALSE),0)</f>
        <v>0</v>
      </c>
      <c r="I262" s="141">
        <f>IFERROR(VLOOKUP(B262,TAG_LIGHT!$R$93:$T$134,3,FALSE),0)</f>
        <v>0</v>
      </c>
      <c r="J262" s="171">
        <f>IFERROR(VLOOKUP(B262,TAG_LIGHT!$V$93:$X$134,3,FALSE),0)</f>
        <v>0</v>
      </c>
      <c r="K262" s="85"/>
      <c r="L262" s="85"/>
      <c r="M262" s="85"/>
    </row>
    <row r="263" spans="1:13" ht="15" customHeight="1">
      <c r="A263" s="116">
        <f>TAG_LIGHT!A45</f>
        <v>0</v>
      </c>
      <c r="B263" s="82">
        <f>TAG_LIGHT!B45</f>
        <v>0</v>
      </c>
      <c r="C263" s="117">
        <f t="shared" si="8"/>
        <v>0</v>
      </c>
      <c r="D263" s="140">
        <f t="shared" si="9"/>
        <v>0</v>
      </c>
      <c r="E263" s="105">
        <f>IFERROR(VLOOKUP(B263,TAG_LIGHT!$B$93:$D$134,3,FALSE),0)</f>
        <v>0</v>
      </c>
      <c r="F263" s="105">
        <f>IFERROR(VLOOKUP(B263,TAG_LIGHT!$F$93:$H$134,3,FALSE),0)</f>
        <v>0</v>
      </c>
      <c r="G263" s="105">
        <f>IFERROR(VLOOKUP(B263,TAG_LIGHT!$J$93:$L$134,3,FALSE),0)</f>
        <v>0</v>
      </c>
      <c r="H263" s="106">
        <f>IFERROR(VLOOKUP(B263,TAG_LIGHT!$N$93:$P$134,3,FALSE),0)</f>
        <v>0</v>
      </c>
      <c r="I263" s="141">
        <f>IFERROR(VLOOKUP(B263,TAG_LIGHT!$R$93:$T$134,3,FALSE),0)</f>
        <v>0</v>
      </c>
      <c r="J263" s="171">
        <f>IFERROR(VLOOKUP(B263,TAG_LIGHT!$V$93:$X$134,3,FALSE),0)</f>
        <v>0</v>
      </c>
      <c r="K263" s="85"/>
      <c r="L263" s="85"/>
      <c r="M263" s="85"/>
    </row>
    <row r="264" spans="1:13" ht="15" customHeight="1">
      <c r="A264" s="116">
        <f>TAG_HEAVY!A15</f>
        <v>0</v>
      </c>
      <c r="B264" s="82">
        <f>TAG_HEAVY!B15</f>
        <v>0</v>
      </c>
      <c r="C264" s="117">
        <f t="shared" si="8"/>
        <v>0</v>
      </c>
      <c r="D264" s="140">
        <f t="shared" si="9"/>
        <v>0</v>
      </c>
      <c r="E264" s="105">
        <f>IFERROR(VLOOKUP(B264,TAG_HEAVY!$B$93:$D$134,3,FALSE),0)</f>
        <v>0</v>
      </c>
      <c r="F264" s="105">
        <f>IFERROR(VLOOKUP(B264,TAG_HEAVY!$F$93:$H$134,3,FALSE),0)</f>
        <v>0</v>
      </c>
      <c r="G264" s="105">
        <f>IFERROR(VLOOKUP(B264,TAG_HEAVY!$J$93:$L$134,3,FALSE),0)</f>
        <v>0</v>
      </c>
      <c r="H264" s="106">
        <f>IFERROR(VLOOKUP(B264,TAG_HEAVY!$N$93:$P$134,3,FALSE),0)</f>
        <v>0</v>
      </c>
      <c r="I264" s="141">
        <f>IFERROR(VLOOKUP(B264,TAG_HEAVY!$R$93:$T$134,3,FALSE),0)</f>
        <v>0</v>
      </c>
      <c r="J264" s="171">
        <f>IFERROR(VLOOKUP(B264,TAG_HEAVY!$V$93:$X$134,3,FALSE),0)</f>
        <v>0</v>
      </c>
      <c r="K264" s="85"/>
      <c r="L264" s="85"/>
      <c r="M264" s="85"/>
    </row>
    <row r="265" spans="1:13" ht="15" customHeight="1">
      <c r="A265" s="116">
        <f>TAG_HEAVY!A16</f>
        <v>0</v>
      </c>
      <c r="B265" s="82">
        <f>TAG_HEAVY!B16</f>
        <v>0</v>
      </c>
      <c r="C265" s="117">
        <f t="shared" si="8"/>
        <v>0</v>
      </c>
      <c r="D265" s="140">
        <f t="shared" si="9"/>
        <v>0</v>
      </c>
      <c r="E265" s="105">
        <f>IFERROR(VLOOKUP(B265,TAG_HEAVY!$B$93:$D$134,3,FALSE),0)</f>
        <v>0</v>
      </c>
      <c r="F265" s="105">
        <f>IFERROR(VLOOKUP(B265,TAG_HEAVY!$F$93:$H$134,3,FALSE),0)</f>
        <v>0</v>
      </c>
      <c r="G265" s="105">
        <f>IFERROR(VLOOKUP(B265,TAG_HEAVY!$J$93:$L$134,3,FALSE),0)</f>
        <v>0</v>
      </c>
      <c r="H265" s="106">
        <f>IFERROR(VLOOKUP(B265,TAG_HEAVY!$N$93:$P$134,3,FALSE),0)</f>
        <v>0</v>
      </c>
      <c r="I265" s="141">
        <f>IFERROR(VLOOKUP(B265,TAG_HEAVY!$R$93:$T$134,3,FALSE),0)</f>
        <v>0</v>
      </c>
      <c r="J265" s="171">
        <f>IFERROR(VLOOKUP(B265,TAG_HEAVY!$V$93:$X$134,3,FALSE),0)</f>
        <v>0</v>
      </c>
      <c r="K265" s="85"/>
      <c r="L265" s="85"/>
      <c r="M265" s="85"/>
    </row>
    <row r="266" spans="1:13" ht="15" customHeight="1">
      <c r="A266" s="116">
        <f>TAG_HEAVY!A17</f>
        <v>0</v>
      </c>
      <c r="B266" s="82">
        <f>TAG_HEAVY!B17</f>
        <v>0</v>
      </c>
      <c r="C266" s="117">
        <f t="shared" si="8"/>
        <v>0</v>
      </c>
      <c r="D266" s="140">
        <f t="shared" si="9"/>
        <v>0</v>
      </c>
      <c r="E266" s="105">
        <f>IFERROR(VLOOKUP(B266,TAG_HEAVY!$B$93:$D$134,3,FALSE),0)</f>
        <v>0</v>
      </c>
      <c r="F266" s="105">
        <f>IFERROR(VLOOKUP(B266,TAG_HEAVY!$F$93:$H$134,3,FALSE),0)</f>
        <v>0</v>
      </c>
      <c r="G266" s="105">
        <f>IFERROR(VLOOKUP(B266,TAG_HEAVY!$J$93:$L$134,3,FALSE),0)</f>
        <v>0</v>
      </c>
      <c r="H266" s="106">
        <f>IFERROR(VLOOKUP(B266,TAG_HEAVY!$N$93:$P$134,3,FALSE),0)</f>
        <v>0</v>
      </c>
      <c r="I266" s="141">
        <f>IFERROR(VLOOKUP(B266,TAG_HEAVY!$R$93:$T$134,3,FALSE),0)</f>
        <v>0</v>
      </c>
      <c r="J266" s="171">
        <f>IFERROR(VLOOKUP(B266,TAG_HEAVY!$V$93:$X$134,3,FALSE),0)</f>
        <v>0</v>
      </c>
      <c r="K266" s="85"/>
      <c r="L266" s="85"/>
      <c r="M266" s="85"/>
    </row>
    <row r="267" spans="1:13" ht="15" customHeight="1">
      <c r="A267" s="116">
        <f>TAG_HEAVY!A18</f>
        <v>0</v>
      </c>
      <c r="B267" s="82">
        <f>TAG_HEAVY!B18</f>
        <v>0</v>
      </c>
      <c r="C267" s="117">
        <f t="shared" si="8"/>
        <v>0</v>
      </c>
      <c r="D267" s="140">
        <f t="shared" si="9"/>
        <v>0</v>
      </c>
      <c r="E267" s="105">
        <f>IFERROR(VLOOKUP(B267,TAG_HEAVY!$B$93:$D$134,3,FALSE),0)</f>
        <v>0</v>
      </c>
      <c r="F267" s="105">
        <f>IFERROR(VLOOKUP(B267,TAG_HEAVY!$F$93:$H$134,3,FALSE),0)</f>
        <v>0</v>
      </c>
      <c r="G267" s="105">
        <f>IFERROR(VLOOKUP(B267,TAG_HEAVY!$J$93:$L$134,3,FALSE),0)</f>
        <v>0</v>
      </c>
      <c r="H267" s="106">
        <f>IFERROR(VLOOKUP(B267,TAG_HEAVY!$N$93:$P$134,3,FALSE),0)</f>
        <v>0</v>
      </c>
      <c r="I267" s="141">
        <f>IFERROR(VLOOKUP(B267,TAG_HEAVY!$R$93:$T$134,3,FALSE),0)</f>
        <v>0</v>
      </c>
      <c r="J267" s="171">
        <f>IFERROR(VLOOKUP(B267,TAG_HEAVY!$V$93:$X$134,3,FALSE),0)</f>
        <v>0</v>
      </c>
      <c r="K267" s="85"/>
      <c r="L267" s="85"/>
      <c r="M267" s="85"/>
    </row>
    <row r="268" spans="1:13" ht="15" customHeight="1">
      <c r="A268" s="116">
        <f>TAG_HEAVY!A19</f>
        <v>0</v>
      </c>
      <c r="B268" s="82">
        <f>TAG_HEAVY!B19</f>
        <v>0</v>
      </c>
      <c r="C268" s="117">
        <f t="shared" si="8"/>
        <v>0</v>
      </c>
      <c r="D268" s="140">
        <f t="shared" si="9"/>
        <v>0</v>
      </c>
      <c r="E268" s="105">
        <f>IFERROR(VLOOKUP(B268,TAG_HEAVY!$B$93:$D$134,3,FALSE),0)</f>
        <v>0</v>
      </c>
      <c r="F268" s="105">
        <f>IFERROR(VLOOKUP(B268,TAG_HEAVY!$F$93:$H$134,3,FALSE),0)</f>
        <v>0</v>
      </c>
      <c r="G268" s="105">
        <f>IFERROR(VLOOKUP(B268,TAG_HEAVY!$J$93:$L$134,3,FALSE),0)</f>
        <v>0</v>
      </c>
      <c r="H268" s="106">
        <f>IFERROR(VLOOKUP(B268,TAG_HEAVY!$N$93:$P$134,3,FALSE),0)</f>
        <v>0</v>
      </c>
      <c r="I268" s="141">
        <f>IFERROR(VLOOKUP(B268,TAG_HEAVY!$R$93:$T$134,3,FALSE),0)</f>
        <v>0</v>
      </c>
      <c r="J268" s="171">
        <f>IFERROR(VLOOKUP(B268,TAG_HEAVY!$V$93:$X$134,3,FALSE),0)</f>
        <v>0</v>
      </c>
      <c r="K268" s="85"/>
      <c r="L268" s="85"/>
      <c r="M268" s="85"/>
    </row>
    <row r="269" spans="1:13" ht="15" customHeight="1">
      <c r="A269" s="116">
        <f>TAG_HEAVY!A20</f>
        <v>0</v>
      </c>
      <c r="B269" s="82">
        <f>TAG_HEAVY!B20</f>
        <v>0</v>
      </c>
      <c r="C269" s="117">
        <f t="shared" si="8"/>
        <v>0</v>
      </c>
      <c r="D269" s="140">
        <f t="shared" si="9"/>
        <v>0</v>
      </c>
      <c r="E269" s="105">
        <f>IFERROR(VLOOKUP(B269,TAG_HEAVY!$B$93:$D$134,3,FALSE),0)</f>
        <v>0</v>
      </c>
      <c r="F269" s="105">
        <f>IFERROR(VLOOKUP(B269,TAG_HEAVY!$F$93:$H$134,3,FALSE),0)</f>
        <v>0</v>
      </c>
      <c r="G269" s="105">
        <f>IFERROR(VLOOKUP(B269,TAG_HEAVY!$J$93:$L$134,3,FALSE),0)</f>
        <v>0</v>
      </c>
      <c r="H269" s="106">
        <f>IFERROR(VLOOKUP(B269,TAG_HEAVY!$N$93:$P$134,3,FALSE),0)</f>
        <v>0</v>
      </c>
      <c r="I269" s="141">
        <f>IFERROR(VLOOKUP(B269,TAG_HEAVY!$R$93:$T$134,3,FALSE),0)</f>
        <v>0</v>
      </c>
      <c r="J269" s="171">
        <f>IFERROR(VLOOKUP(B269,TAG_HEAVY!$V$93:$X$134,3,FALSE),0)</f>
        <v>0</v>
      </c>
      <c r="K269" s="85"/>
      <c r="L269" s="85"/>
      <c r="M269" s="85"/>
    </row>
    <row r="270" spans="1:13" ht="15" customHeight="1">
      <c r="A270" s="116">
        <f>TAG_HEAVY!A21</f>
        <v>0</v>
      </c>
      <c r="B270" s="82">
        <f>TAG_HEAVY!B21</f>
        <v>0</v>
      </c>
      <c r="C270" s="117">
        <f t="shared" si="8"/>
        <v>0</v>
      </c>
      <c r="D270" s="140">
        <f t="shared" si="9"/>
        <v>0</v>
      </c>
      <c r="E270" s="105">
        <f>IFERROR(VLOOKUP(B270,TAG_HEAVY!$B$93:$D$134,3,FALSE),0)</f>
        <v>0</v>
      </c>
      <c r="F270" s="105">
        <f>IFERROR(VLOOKUP(B270,TAG_HEAVY!$F$93:$H$134,3,FALSE),0)</f>
        <v>0</v>
      </c>
      <c r="G270" s="105">
        <f>IFERROR(VLOOKUP(B270,TAG_HEAVY!$J$93:$L$134,3,FALSE),0)</f>
        <v>0</v>
      </c>
      <c r="H270" s="106">
        <f>IFERROR(VLOOKUP(B270,TAG_HEAVY!$N$93:$P$134,3,FALSE),0)</f>
        <v>0</v>
      </c>
      <c r="I270" s="141">
        <f>IFERROR(VLOOKUP(B270,TAG_HEAVY!$R$93:$T$134,3,FALSE),0)</f>
        <v>0</v>
      </c>
      <c r="J270" s="171">
        <f>IFERROR(VLOOKUP(B270,TAG_HEAVY!$V$93:$X$134,3,FALSE),0)</f>
        <v>0</v>
      </c>
      <c r="K270" s="85"/>
      <c r="L270" s="85"/>
      <c r="M270" s="85"/>
    </row>
    <row r="271" spans="1:13" ht="15" customHeight="1">
      <c r="A271" s="116">
        <f>TAG_HEAVY!A22</f>
        <v>0</v>
      </c>
      <c r="B271" s="82">
        <f>TAG_HEAVY!B22</f>
        <v>0</v>
      </c>
      <c r="C271" s="117">
        <f t="shared" si="8"/>
        <v>0</v>
      </c>
      <c r="D271" s="140">
        <f t="shared" si="9"/>
        <v>0</v>
      </c>
      <c r="E271" s="105">
        <f>IFERROR(VLOOKUP(B271,TAG_HEAVY!$B$93:$D$134,3,FALSE),0)</f>
        <v>0</v>
      </c>
      <c r="F271" s="105">
        <f>IFERROR(VLOOKUP(B271,TAG_HEAVY!$F$93:$H$134,3,FALSE),0)</f>
        <v>0</v>
      </c>
      <c r="G271" s="105">
        <f>IFERROR(VLOOKUP(B271,TAG_HEAVY!$J$93:$L$134,3,FALSE),0)</f>
        <v>0</v>
      </c>
      <c r="H271" s="106">
        <f>IFERROR(VLOOKUP(B271,TAG_HEAVY!$N$93:$P$134,3,FALSE),0)</f>
        <v>0</v>
      </c>
      <c r="I271" s="141">
        <f>IFERROR(VLOOKUP(B271,TAG_HEAVY!$R$93:$T$134,3,FALSE),0)</f>
        <v>0</v>
      </c>
      <c r="J271" s="171">
        <f>IFERROR(VLOOKUP(B271,TAG_HEAVY!$V$93:$X$134,3,FALSE),0)</f>
        <v>0</v>
      </c>
      <c r="K271" s="85"/>
      <c r="L271" s="85"/>
      <c r="M271" s="85"/>
    </row>
    <row r="272" spans="1:13" ht="15" customHeight="1">
      <c r="A272" s="116">
        <f>TAG_HEAVY!A23</f>
        <v>0</v>
      </c>
      <c r="B272" s="82">
        <f>TAG_HEAVY!B23</f>
        <v>0</v>
      </c>
      <c r="C272" s="117">
        <f t="shared" si="8"/>
        <v>0</v>
      </c>
      <c r="D272" s="140">
        <f t="shared" si="9"/>
        <v>0</v>
      </c>
      <c r="E272" s="105">
        <f>IFERROR(VLOOKUP(B272,TAG_HEAVY!$B$93:$D$134,3,FALSE),0)</f>
        <v>0</v>
      </c>
      <c r="F272" s="105">
        <f>IFERROR(VLOOKUP(B272,TAG_HEAVY!$F$93:$H$134,3,FALSE),0)</f>
        <v>0</v>
      </c>
      <c r="G272" s="105">
        <f>IFERROR(VLOOKUP(B272,TAG_HEAVY!$J$93:$L$134,3,FALSE),0)</f>
        <v>0</v>
      </c>
      <c r="H272" s="106">
        <f>IFERROR(VLOOKUP(B272,TAG_HEAVY!$N$93:$P$134,3,FALSE),0)</f>
        <v>0</v>
      </c>
      <c r="I272" s="141">
        <f>IFERROR(VLOOKUP(B272,TAG_HEAVY!$R$93:$T$134,3,FALSE),0)</f>
        <v>0</v>
      </c>
      <c r="J272" s="171">
        <f>IFERROR(VLOOKUP(B272,TAG_HEAVY!$V$93:$X$134,3,FALSE),0)</f>
        <v>0</v>
      </c>
      <c r="K272" s="85"/>
      <c r="L272" s="85"/>
      <c r="M272" s="85"/>
    </row>
    <row r="273" spans="1:13" ht="15" customHeight="1">
      <c r="A273" s="116">
        <f>TAG_HEAVY!A24</f>
        <v>0</v>
      </c>
      <c r="B273" s="82">
        <f>TAG_HEAVY!B24</f>
        <v>0</v>
      </c>
      <c r="C273" s="117">
        <f t="shared" si="8"/>
        <v>0</v>
      </c>
      <c r="D273" s="140">
        <f t="shared" si="9"/>
        <v>0</v>
      </c>
      <c r="E273" s="105">
        <f>IFERROR(VLOOKUP(B273,TAG_HEAVY!$B$93:$D$134,3,FALSE),0)</f>
        <v>0</v>
      </c>
      <c r="F273" s="105">
        <f>IFERROR(VLOOKUP(B273,TAG_HEAVY!$F$93:$H$134,3,FALSE),0)</f>
        <v>0</v>
      </c>
      <c r="G273" s="105">
        <f>IFERROR(VLOOKUP(B273,TAG_HEAVY!$J$93:$L$134,3,FALSE),0)</f>
        <v>0</v>
      </c>
      <c r="H273" s="106">
        <f>IFERROR(VLOOKUP(B273,TAG_HEAVY!$N$93:$P$134,3,FALSE),0)</f>
        <v>0</v>
      </c>
      <c r="I273" s="141">
        <f>IFERROR(VLOOKUP(B273,TAG_HEAVY!$R$93:$T$134,3,FALSE),0)</f>
        <v>0</v>
      </c>
      <c r="J273" s="171">
        <f>IFERROR(VLOOKUP(B273,TAG_HEAVY!$V$93:$X$134,3,FALSE),0)</f>
        <v>0</v>
      </c>
      <c r="K273" s="85"/>
      <c r="L273" s="85"/>
      <c r="M273" s="85"/>
    </row>
    <row r="274" spans="1:13" ht="15" customHeight="1">
      <c r="A274" s="116">
        <f>TAG_HEAVY!A25</f>
        <v>0</v>
      </c>
      <c r="B274" s="82">
        <f>TAG_HEAVY!B25</f>
        <v>0</v>
      </c>
      <c r="C274" s="117">
        <f t="shared" si="8"/>
        <v>0</v>
      </c>
      <c r="D274" s="140">
        <f t="shared" si="9"/>
        <v>0</v>
      </c>
      <c r="E274" s="105">
        <f>IFERROR(VLOOKUP(B274,TAG_HEAVY!$B$93:$D$134,3,FALSE),0)</f>
        <v>0</v>
      </c>
      <c r="F274" s="105">
        <f>IFERROR(VLOOKUP(B274,TAG_HEAVY!$F$93:$H$134,3,FALSE),0)</f>
        <v>0</v>
      </c>
      <c r="G274" s="105">
        <f>IFERROR(VLOOKUP(B274,TAG_HEAVY!$J$93:$L$134,3,FALSE),0)</f>
        <v>0</v>
      </c>
      <c r="H274" s="106">
        <f>IFERROR(VLOOKUP(B274,TAG_HEAVY!$N$93:$P$134,3,FALSE),0)</f>
        <v>0</v>
      </c>
      <c r="I274" s="141">
        <f>IFERROR(VLOOKUP(B274,TAG_HEAVY!$R$93:$T$134,3,FALSE),0)</f>
        <v>0</v>
      </c>
      <c r="J274" s="171">
        <f>IFERROR(VLOOKUP(B274,TAG_HEAVY!$V$93:$X$134,3,FALSE),0)</f>
        <v>0</v>
      </c>
      <c r="K274" s="85"/>
      <c r="L274" s="85"/>
      <c r="M274" s="85"/>
    </row>
    <row r="275" spans="1:13" ht="15" customHeight="1">
      <c r="A275" s="116">
        <f>TAG_HEAVY!A26</f>
        <v>0</v>
      </c>
      <c r="B275" s="82">
        <f>TAG_HEAVY!B26</f>
        <v>0</v>
      </c>
      <c r="C275" s="117">
        <f t="shared" si="8"/>
        <v>0</v>
      </c>
      <c r="D275" s="140">
        <f t="shared" si="9"/>
        <v>0</v>
      </c>
      <c r="E275" s="105">
        <f>IFERROR(VLOOKUP(B275,TAG_HEAVY!$B$93:$D$134,3,FALSE),0)</f>
        <v>0</v>
      </c>
      <c r="F275" s="105">
        <f>IFERROR(VLOOKUP(B275,TAG_HEAVY!$F$93:$H$134,3,FALSE),0)</f>
        <v>0</v>
      </c>
      <c r="G275" s="105">
        <f>IFERROR(VLOOKUP(B275,TAG_HEAVY!$J$93:$L$134,3,FALSE),0)</f>
        <v>0</v>
      </c>
      <c r="H275" s="106">
        <f>IFERROR(VLOOKUP(B275,TAG_HEAVY!$N$93:$P$134,3,FALSE),0)</f>
        <v>0</v>
      </c>
      <c r="I275" s="141">
        <f>IFERROR(VLOOKUP(B275,TAG_HEAVY!$R$93:$T$134,3,FALSE),0)</f>
        <v>0</v>
      </c>
      <c r="J275" s="171">
        <f>IFERROR(VLOOKUP(B275,TAG_HEAVY!$V$93:$X$134,3,FALSE),0)</f>
        <v>0</v>
      </c>
      <c r="K275" s="85"/>
      <c r="L275" s="85"/>
      <c r="M275" s="85"/>
    </row>
    <row r="276" spans="1:13" ht="15" customHeight="1">
      <c r="A276" s="116">
        <f>TAG_HEAVY!A27</f>
        <v>0</v>
      </c>
      <c r="B276" s="82">
        <f>TAG_HEAVY!B27</f>
        <v>0</v>
      </c>
      <c r="C276" s="117">
        <f t="shared" si="8"/>
        <v>0</v>
      </c>
      <c r="D276" s="140">
        <f t="shared" si="9"/>
        <v>0</v>
      </c>
      <c r="E276" s="105">
        <f>IFERROR(VLOOKUP(B276,TAG_HEAVY!$B$93:$D$134,3,FALSE),0)</f>
        <v>0</v>
      </c>
      <c r="F276" s="105">
        <f>IFERROR(VLOOKUP(B276,TAG_HEAVY!$F$93:$H$134,3,FALSE),0)</f>
        <v>0</v>
      </c>
      <c r="G276" s="105">
        <f>IFERROR(VLOOKUP(B276,TAG_HEAVY!$J$93:$L$134,3,FALSE),0)</f>
        <v>0</v>
      </c>
      <c r="H276" s="106">
        <f>IFERROR(VLOOKUP(B276,TAG_HEAVY!$N$93:$P$134,3,FALSE),0)</f>
        <v>0</v>
      </c>
      <c r="I276" s="141">
        <f>IFERROR(VLOOKUP(B276,TAG_HEAVY!$R$93:$T$134,3,FALSE),0)</f>
        <v>0</v>
      </c>
      <c r="J276" s="171">
        <f>IFERROR(VLOOKUP(B276,TAG_HEAVY!$V$93:$X$134,3,FALSE),0)</f>
        <v>0</v>
      </c>
      <c r="K276" s="85"/>
      <c r="L276" s="85"/>
      <c r="M276" s="85"/>
    </row>
    <row r="277" spans="1:13" ht="15" customHeight="1">
      <c r="A277" s="116">
        <f>TAG_HEAVY!A28</f>
        <v>0</v>
      </c>
      <c r="B277" s="82">
        <f>TAG_HEAVY!B28</f>
        <v>0</v>
      </c>
      <c r="C277" s="117">
        <f t="shared" si="8"/>
        <v>0</v>
      </c>
      <c r="D277" s="140">
        <f t="shared" si="9"/>
        <v>0</v>
      </c>
      <c r="E277" s="105">
        <f>IFERROR(VLOOKUP(B277,TAG_HEAVY!$B$93:$D$134,3,FALSE),0)</f>
        <v>0</v>
      </c>
      <c r="F277" s="105">
        <f>IFERROR(VLOOKUP(B277,TAG_HEAVY!$F$93:$H$134,3,FALSE),0)</f>
        <v>0</v>
      </c>
      <c r="G277" s="105">
        <f>IFERROR(VLOOKUP(B277,TAG_HEAVY!$J$93:$L$134,3,FALSE),0)</f>
        <v>0</v>
      </c>
      <c r="H277" s="106">
        <f>IFERROR(VLOOKUP(B277,TAG_HEAVY!$N$93:$P$134,3,FALSE),0)</f>
        <v>0</v>
      </c>
      <c r="I277" s="141">
        <f>IFERROR(VLOOKUP(B277,TAG_HEAVY!$R$93:$T$134,3,FALSE),0)</f>
        <v>0</v>
      </c>
      <c r="J277" s="171">
        <f>IFERROR(VLOOKUP(B277,TAG_HEAVY!$V$93:$X$134,3,FALSE),0)</f>
        <v>0</v>
      </c>
      <c r="K277" s="85"/>
      <c r="L277" s="85"/>
      <c r="M277" s="85"/>
    </row>
    <row r="278" spans="1:13" ht="15" customHeight="1">
      <c r="A278" s="116">
        <f>TAG_HEAVY!A29</f>
        <v>0</v>
      </c>
      <c r="B278" s="82">
        <f>TAG_HEAVY!B29</f>
        <v>0</v>
      </c>
      <c r="C278" s="117">
        <f t="shared" si="8"/>
        <v>0</v>
      </c>
      <c r="D278" s="140">
        <f t="shared" si="9"/>
        <v>0</v>
      </c>
      <c r="E278" s="105">
        <f>IFERROR(VLOOKUP(B278,TAG_HEAVY!$B$93:$D$134,3,FALSE),0)</f>
        <v>0</v>
      </c>
      <c r="F278" s="105">
        <f>IFERROR(VLOOKUP(B278,TAG_HEAVY!$F$93:$H$134,3,FALSE),0)</f>
        <v>0</v>
      </c>
      <c r="G278" s="105">
        <f>IFERROR(VLOOKUP(B278,TAG_HEAVY!$J$93:$L$134,3,FALSE),0)</f>
        <v>0</v>
      </c>
      <c r="H278" s="106">
        <f>IFERROR(VLOOKUP(B278,TAG_HEAVY!$N$93:$P$134,3,FALSE),0)</f>
        <v>0</v>
      </c>
      <c r="I278" s="141">
        <f>IFERROR(VLOOKUP(B278,TAG_HEAVY!$R$93:$T$134,3,FALSE),0)</f>
        <v>0</v>
      </c>
      <c r="J278" s="171">
        <f>IFERROR(VLOOKUP(B278,TAG_HEAVY!$V$93:$X$134,3,FALSE),0)</f>
        <v>0</v>
      </c>
      <c r="K278" s="85"/>
      <c r="L278" s="85"/>
      <c r="M278" s="85"/>
    </row>
    <row r="279" spans="1:13" ht="15" customHeight="1">
      <c r="A279" s="116">
        <f>TAG_HEAVY!A30</f>
        <v>0</v>
      </c>
      <c r="B279" s="82">
        <f>TAG_HEAVY!B30</f>
        <v>0</v>
      </c>
      <c r="C279" s="117">
        <f t="shared" si="8"/>
        <v>0</v>
      </c>
      <c r="D279" s="140">
        <f t="shared" si="9"/>
        <v>0</v>
      </c>
      <c r="E279" s="105">
        <f>IFERROR(VLOOKUP(B279,TAG_HEAVY!$B$93:$D$134,3,FALSE),0)</f>
        <v>0</v>
      </c>
      <c r="F279" s="105">
        <f>IFERROR(VLOOKUP(B279,TAG_HEAVY!$F$93:$H$134,3,FALSE),0)</f>
        <v>0</v>
      </c>
      <c r="G279" s="105">
        <f>IFERROR(VLOOKUP(B279,TAG_HEAVY!$J$93:$L$134,3,FALSE),0)</f>
        <v>0</v>
      </c>
      <c r="H279" s="106">
        <f>IFERROR(VLOOKUP(B279,TAG_HEAVY!$N$93:$P$134,3,FALSE),0)</f>
        <v>0</v>
      </c>
      <c r="I279" s="141">
        <f>IFERROR(VLOOKUP(B279,TAG_HEAVY!$R$93:$T$134,3,FALSE),0)</f>
        <v>0</v>
      </c>
      <c r="J279" s="171">
        <f>IFERROR(VLOOKUP(B279,TAG_HEAVY!$V$93:$X$134,3,FALSE),0)</f>
        <v>0</v>
      </c>
      <c r="K279" s="85"/>
      <c r="L279" s="85"/>
      <c r="M279" s="85"/>
    </row>
    <row r="280" spans="1:13" ht="15" customHeight="1">
      <c r="A280" s="116">
        <f>TAG_HEAVY!A31</f>
        <v>0</v>
      </c>
      <c r="B280" s="82">
        <f>TAG_HEAVY!B31</f>
        <v>0</v>
      </c>
      <c r="C280" s="117">
        <f t="shared" si="8"/>
        <v>0</v>
      </c>
      <c r="D280" s="140">
        <f t="shared" si="9"/>
        <v>0</v>
      </c>
      <c r="E280" s="105">
        <f>IFERROR(VLOOKUP(B280,TAG_HEAVY!$B$93:$D$134,3,FALSE),0)</f>
        <v>0</v>
      </c>
      <c r="F280" s="105">
        <f>IFERROR(VLOOKUP(B280,TAG_HEAVY!$F$93:$H$134,3,FALSE),0)</f>
        <v>0</v>
      </c>
      <c r="G280" s="105">
        <f>IFERROR(VLOOKUP(B280,TAG_HEAVY!$J$93:$L$134,3,FALSE),0)</f>
        <v>0</v>
      </c>
      <c r="H280" s="106">
        <f>IFERROR(VLOOKUP(B280,TAG_HEAVY!$N$93:$P$134,3,FALSE),0)</f>
        <v>0</v>
      </c>
      <c r="I280" s="141">
        <f>IFERROR(VLOOKUP(B280,TAG_HEAVY!$R$93:$T$134,3,FALSE),0)</f>
        <v>0</v>
      </c>
      <c r="J280" s="171">
        <f>IFERROR(VLOOKUP(B280,TAG_HEAVY!$V$93:$X$134,3,FALSE),0)</f>
        <v>0</v>
      </c>
      <c r="K280" s="85"/>
      <c r="L280" s="85"/>
      <c r="M280" s="85"/>
    </row>
    <row r="281" spans="1:13" ht="15" customHeight="1">
      <c r="A281" s="116">
        <f>TAG_HEAVY!A32</f>
        <v>0</v>
      </c>
      <c r="B281" s="82">
        <f>TAG_HEAVY!B32</f>
        <v>0</v>
      </c>
      <c r="C281" s="117">
        <f t="shared" si="8"/>
        <v>0</v>
      </c>
      <c r="D281" s="140">
        <f t="shared" si="9"/>
        <v>0</v>
      </c>
      <c r="E281" s="105">
        <f>IFERROR(VLOOKUP(B281,TAG_HEAVY!$B$93:$D$134,3,FALSE),0)</f>
        <v>0</v>
      </c>
      <c r="F281" s="105">
        <f>IFERROR(VLOOKUP(B281,TAG_HEAVY!$F$93:$H$134,3,FALSE),0)</f>
        <v>0</v>
      </c>
      <c r="G281" s="105">
        <f>IFERROR(VLOOKUP(B281,TAG_HEAVY!$J$93:$L$134,3,FALSE),0)</f>
        <v>0</v>
      </c>
      <c r="H281" s="106">
        <f>IFERROR(VLOOKUP(B281,TAG_HEAVY!$N$93:$P$134,3,FALSE),0)</f>
        <v>0</v>
      </c>
      <c r="I281" s="141">
        <f>IFERROR(VLOOKUP(B281,TAG_HEAVY!$R$93:$T$134,3,FALSE),0)</f>
        <v>0</v>
      </c>
      <c r="J281" s="171">
        <f>IFERROR(VLOOKUP(B281,TAG_HEAVY!$V$93:$X$134,3,FALSE),0)</f>
        <v>0</v>
      </c>
      <c r="K281" s="85"/>
      <c r="L281" s="85"/>
      <c r="M281" s="85"/>
    </row>
    <row r="282" spans="1:13" ht="15" customHeight="1">
      <c r="A282" s="116">
        <f>TAG_HEAVY!A33</f>
        <v>0</v>
      </c>
      <c r="B282" s="82">
        <f>TAG_HEAVY!B33</f>
        <v>0</v>
      </c>
      <c r="C282" s="117">
        <f t="shared" si="8"/>
        <v>0</v>
      </c>
      <c r="D282" s="140">
        <f t="shared" si="9"/>
        <v>0</v>
      </c>
      <c r="E282" s="105">
        <f>IFERROR(VLOOKUP(B282,TAG_HEAVY!$B$93:$D$134,3,FALSE),0)</f>
        <v>0</v>
      </c>
      <c r="F282" s="105">
        <f>IFERROR(VLOOKUP(B282,TAG_HEAVY!$F$93:$H$134,3,FALSE),0)</f>
        <v>0</v>
      </c>
      <c r="G282" s="105">
        <f>IFERROR(VLOOKUP(B282,TAG_HEAVY!$J$93:$L$134,3,FALSE),0)</f>
        <v>0</v>
      </c>
      <c r="H282" s="106">
        <f>IFERROR(VLOOKUP(B282,TAG_HEAVY!$N$93:$P$134,3,FALSE),0)</f>
        <v>0</v>
      </c>
      <c r="I282" s="141">
        <f>IFERROR(VLOOKUP(B282,TAG_HEAVY!$R$93:$T$134,3,FALSE),0)</f>
        <v>0</v>
      </c>
      <c r="J282" s="171">
        <f>IFERROR(VLOOKUP(B282,TAG_HEAVY!$V$93:$X$134,3,FALSE),0)</f>
        <v>0</v>
      </c>
      <c r="K282" s="85"/>
      <c r="L282" s="85"/>
      <c r="M282" s="85"/>
    </row>
    <row r="283" spans="1:13" ht="15" customHeight="1">
      <c r="A283" s="116">
        <f>TAG_HEAVY!A34</f>
        <v>0</v>
      </c>
      <c r="B283" s="82">
        <f>TAG_HEAVY!B34</f>
        <v>0</v>
      </c>
      <c r="C283" s="117">
        <f t="shared" si="8"/>
        <v>0</v>
      </c>
      <c r="D283" s="140">
        <f t="shared" si="9"/>
        <v>0</v>
      </c>
      <c r="E283" s="105">
        <f>IFERROR(VLOOKUP(B283,TAG_HEAVY!$B$93:$D$134,3,FALSE),0)</f>
        <v>0</v>
      </c>
      <c r="F283" s="105">
        <f>IFERROR(VLOOKUP(B283,TAG_HEAVY!$F$93:$H$134,3,FALSE),0)</f>
        <v>0</v>
      </c>
      <c r="G283" s="105">
        <f>IFERROR(VLOOKUP(B283,TAG_HEAVY!$J$93:$L$134,3,FALSE),0)</f>
        <v>0</v>
      </c>
      <c r="H283" s="106">
        <f>IFERROR(VLOOKUP(B283,TAG_HEAVY!$N$93:$P$134,3,FALSE),0)</f>
        <v>0</v>
      </c>
      <c r="I283" s="141">
        <f>IFERROR(VLOOKUP(B283,TAG_HEAVY!$R$93:$T$134,3,FALSE),0)</f>
        <v>0</v>
      </c>
      <c r="J283" s="171">
        <f>IFERROR(VLOOKUP(B283,TAG_HEAVY!$V$93:$X$134,3,FALSE),0)</f>
        <v>0</v>
      </c>
      <c r="K283" s="85"/>
      <c r="L283" s="85"/>
      <c r="M283" s="85"/>
    </row>
    <row r="284" spans="1:13" ht="15" customHeight="1">
      <c r="A284" s="116">
        <f>TAG_HEAVY!A35</f>
        <v>0</v>
      </c>
      <c r="B284" s="82">
        <f>TAG_HEAVY!B35</f>
        <v>0</v>
      </c>
      <c r="C284" s="117">
        <f t="shared" si="8"/>
        <v>0</v>
      </c>
      <c r="D284" s="140">
        <f t="shared" si="9"/>
        <v>0</v>
      </c>
      <c r="E284" s="105">
        <f>IFERROR(VLOOKUP(B284,TAG_HEAVY!$B$93:$D$134,3,FALSE),0)</f>
        <v>0</v>
      </c>
      <c r="F284" s="105">
        <f>IFERROR(VLOOKUP(B284,TAG_HEAVY!$F$93:$H$134,3,FALSE),0)</f>
        <v>0</v>
      </c>
      <c r="G284" s="105">
        <f>IFERROR(VLOOKUP(B284,TAG_HEAVY!$J$93:$L$134,3,FALSE),0)</f>
        <v>0</v>
      </c>
      <c r="H284" s="106">
        <f>IFERROR(VLOOKUP(B284,TAG_HEAVY!$N$93:$P$134,3,FALSE),0)</f>
        <v>0</v>
      </c>
      <c r="I284" s="141">
        <f>IFERROR(VLOOKUP(B284,TAG_HEAVY!$R$93:$T$134,3,FALSE),0)</f>
        <v>0</v>
      </c>
      <c r="J284" s="171">
        <f>IFERROR(VLOOKUP(B284,TAG_HEAVY!$V$93:$X$134,3,FALSE),0)</f>
        <v>0</v>
      </c>
      <c r="K284" s="85"/>
      <c r="L284" s="85"/>
      <c r="M284" s="85"/>
    </row>
    <row r="285" spans="1:13" ht="15" customHeight="1">
      <c r="A285" s="116">
        <f>TAG_HEAVY!A36</f>
        <v>0</v>
      </c>
      <c r="B285" s="82">
        <f>TAG_HEAVY!B36</f>
        <v>0</v>
      </c>
      <c r="C285" s="117">
        <f t="shared" si="8"/>
        <v>0</v>
      </c>
      <c r="D285" s="140">
        <f t="shared" si="9"/>
        <v>0</v>
      </c>
      <c r="E285" s="105">
        <f>IFERROR(VLOOKUP(B285,TAG_HEAVY!$B$93:$D$134,3,FALSE),0)</f>
        <v>0</v>
      </c>
      <c r="F285" s="105">
        <f>IFERROR(VLOOKUP(B285,TAG_HEAVY!$F$93:$H$134,3,FALSE),0)</f>
        <v>0</v>
      </c>
      <c r="G285" s="105">
        <f>IFERROR(VLOOKUP(B285,TAG_HEAVY!$J$93:$L$134,3,FALSE),0)</f>
        <v>0</v>
      </c>
      <c r="H285" s="106">
        <f>IFERROR(VLOOKUP(B285,TAG_HEAVY!$N$93:$P$134,3,FALSE),0)</f>
        <v>0</v>
      </c>
      <c r="I285" s="141">
        <f>IFERROR(VLOOKUP(B285,TAG_HEAVY!$R$93:$T$134,3,FALSE),0)</f>
        <v>0</v>
      </c>
      <c r="J285" s="171">
        <f>IFERROR(VLOOKUP(B285,TAG_HEAVY!$V$93:$X$134,3,FALSE),0)</f>
        <v>0</v>
      </c>
      <c r="K285" s="85"/>
      <c r="L285" s="85"/>
      <c r="M285" s="85"/>
    </row>
    <row r="286" spans="1:13" ht="15" customHeight="1">
      <c r="A286" s="116">
        <f>TAG_HEAVY!A37</f>
        <v>0</v>
      </c>
      <c r="B286" s="82">
        <f>TAG_HEAVY!B37</f>
        <v>0</v>
      </c>
      <c r="C286" s="117">
        <f t="shared" si="8"/>
        <v>0</v>
      </c>
      <c r="D286" s="140">
        <f t="shared" si="9"/>
        <v>0</v>
      </c>
      <c r="E286" s="105">
        <f>IFERROR(VLOOKUP(B286,TAG_HEAVY!$B$93:$D$134,3,FALSE),0)</f>
        <v>0</v>
      </c>
      <c r="F286" s="105">
        <f>IFERROR(VLOOKUP(B286,TAG_HEAVY!$F$93:$H$134,3,FALSE),0)</f>
        <v>0</v>
      </c>
      <c r="G286" s="105">
        <f>IFERROR(VLOOKUP(B286,TAG_HEAVY!$J$93:$L$134,3,FALSE),0)</f>
        <v>0</v>
      </c>
      <c r="H286" s="106">
        <f>IFERROR(VLOOKUP(B286,TAG_HEAVY!$N$93:$P$134,3,FALSE),0)</f>
        <v>0</v>
      </c>
      <c r="I286" s="141">
        <f>IFERROR(VLOOKUP(B286,TAG_HEAVY!$R$93:$T$134,3,FALSE),0)</f>
        <v>0</v>
      </c>
      <c r="J286" s="171">
        <f>IFERROR(VLOOKUP(B286,TAG_HEAVY!$V$93:$X$134,3,FALSE),0)</f>
        <v>0</v>
      </c>
      <c r="K286" s="85"/>
      <c r="L286" s="85"/>
      <c r="M286" s="85"/>
    </row>
    <row r="287" spans="1:13" ht="15" customHeight="1">
      <c r="A287" s="116">
        <f>TAG_HEAVY!A38</f>
        <v>0</v>
      </c>
      <c r="B287" s="82">
        <f>TAG_HEAVY!B38</f>
        <v>0</v>
      </c>
      <c r="C287" s="117">
        <f t="shared" si="8"/>
        <v>0</v>
      </c>
      <c r="D287" s="140">
        <f t="shared" si="9"/>
        <v>0</v>
      </c>
      <c r="E287" s="105">
        <f>IFERROR(VLOOKUP(B287,TAG_HEAVY!$B$93:$D$134,3,FALSE),0)</f>
        <v>0</v>
      </c>
      <c r="F287" s="105">
        <f>IFERROR(VLOOKUP(B287,TAG_HEAVY!$F$93:$H$134,3,FALSE),0)</f>
        <v>0</v>
      </c>
      <c r="G287" s="105">
        <f>IFERROR(VLOOKUP(B287,TAG_HEAVY!$J$93:$L$134,3,FALSE),0)</f>
        <v>0</v>
      </c>
      <c r="H287" s="106">
        <f>IFERROR(VLOOKUP(B287,TAG_HEAVY!$N$93:$P$134,3,FALSE),0)</f>
        <v>0</v>
      </c>
      <c r="I287" s="141">
        <f>IFERROR(VLOOKUP(B287,TAG_HEAVY!$R$93:$T$134,3,FALSE),0)</f>
        <v>0</v>
      </c>
      <c r="J287" s="171">
        <f>IFERROR(VLOOKUP(B287,TAG_HEAVY!$V$93:$X$134,3,FALSE),0)</f>
        <v>0</v>
      </c>
      <c r="K287" s="85"/>
      <c r="L287" s="85"/>
      <c r="M287" s="85"/>
    </row>
    <row r="288" spans="1:13" ht="15" customHeight="1">
      <c r="A288" s="116">
        <f>TAG_HEAVY!A39</f>
        <v>0</v>
      </c>
      <c r="B288" s="82">
        <f>TAG_HEAVY!B39</f>
        <v>0</v>
      </c>
      <c r="C288" s="117">
        <f t="shared" si="8"/>
        <v>0</v>
      </c>
      <c r="D288" s="140">
        <f t="shared" si="9"/>
        <v>0</v>
      </c>
      <c r="E288" s="105">
        <f>IFERROR(VLOOKUP(B288,TAG_HEAVY!$B$93:$D$134,3,FALSE),0)</f>
        <v>0</v>
      </c>
      <c r="F288" s="105">
        <f>IFERROR(VLOOKUP(B288,TAG_HEAVY!$F$93:$H$134,3,FALSE),0)</f>
        <v>0</v>
      </c>
      <c r="G288" s="105">
        <f>IFERROR(VLOOKUP(B288,TAG_HEAVY!$J$93:$L$134,3,FALSE),0)</f>
        <v>0</v>
      </c>
      <c r="H288" s="106">
        <f>IFERROR(VLOOKUP(B288,TAG_HEAVY!$N$93:$P$134,3,FALSE),0)</f>
        <v>0</v>
      </c>
      <c r="I288" s="141">
        <f>IFERROR(VLOOKUP(B288,TAG_HEAVY!$R$93:$T$134,3,FALSE),0)</f>
        <v>0</v>
      </c>
      <c r="J288" s="171">
        <f>IFERROR(VLOOKUP(B288,TAG_HEAVY!$V$93:$X$134,3,FALSE),0)</f>
        <v>0</v>
      </c>
      <c r="K288" s="85"/>
      <c r="L288" s="85"/>
      <c r="M288" s="85"/>
    </row>
    <row r="289" spans="1:13" ht="15" customHeight="1">
      <c r="A289" s="116">
        <f>TAG_HEAVY!A40</f>
        <v>0</v>
      </c>
      <c r="B289" s="82">
        <f>TAG_HEAVY!B40</f>
        <v>0</v>
      </c>
      <c r="C289" s="117">
        <f t="shared" si="8"/>
        <v>0</v>
      </c>
      <c r="D289" s="140">
        <f t="shared" si="9"/>
        <v>0</v>
      </c>
      <c r="E289" s="105">
        <f>IFERROR(VLOOKUP(B289,TAG_HEAVY!$B$93:$D$134,3,FALSE),0)</f>
        <v>0</v>
      </c>
      <c r="F289" s="105">
        <f>IFERROR(VLOOKUP(B289,TAG_HEAVY!$F$93:$H$134,3,FALSE),0)</f>
        <v>0</v>
      </c>
      <c r="G289" s="105">
        <f>IFERROR(VLOOKUP(B289,TAG_HEAVY!$J$93:$L$134,3,FALSE),0)</f>
        <v>0</v>
      </c>
      <c r="H289" s="106">
        <f>IFERROR(VLOOKUP(B289,TAG_HEAVY!$N$93:$P$134,3,FALSE),0)</f>
        <v>0</v>
      </c>
      <c r="I289" s="141">
        <f>IFERROR(VLOOKUP(B289,TAG_HEAVY!$R$93:$T$134,3,FALSE),0)</f>
        <v>0</v>
      </c>
      <c r="J289" s="171">
        <f>IFERROR(VLOOKUP(B289,TAG_HEAVY!$V$93:$X$134,3,FALSE),0)</f>
        <v>0</v>
      </c>
      <c r="K289" s="85"/>
      <c r="L289" s="85"/>
      <c r="M289" s="85"/>
    </row>
    <row r="290" spans="1:13" ht="15" customHeight="1">
      <c r="A290" s="116">
        <f>TAG_HEAVY!A41</f>
        <v>0</v>
      </c>
      <c r="B290" s="82">
        <f>TAG_HEAVY!B41</f>
        <v>0</v>
      </c>
      <c r="C290" s="117">
        <f t="shared" si="8"/>
        <v>0</v>
      </c>
      <c r="D290" s="140">
        <f t="shared" si="9"/>
        <v>0</v>
      </c>
      <c r="E290" s="105">
        <f>IFERROR(VLOOKUP(B290,TAG_HEAVY!$B$93:$D$134,3,FALSE),0)</f>
        <v>0</v>
      </c>
      <c r="F290" s="105">
        <f>IFERROR(VLOOKUP(B290,TAG_HEAVY!$F$93:$H$134,3,FALSE),0)</f>
        <v>0</v>
      </c>
      <c r="G290" s="105">
        <f>IFERROR(VLOOKUP(B290,TAG_HEAVY!$J$93:$L$134,3,FALSE),0)</f>
        <v>0</v>
      </c>
      <c r="H290" s="106">
        <f>IFERROR(VLOOKUP(B290,TAG_HEAVY!$N$93:$P$134,3,FALSE),0)</f>
        <v>0</v>
      </c>
      <c r="I290" s="141">
        <f>IFERROR(VLOOKUP(B290,TAG_HEAVY!$R$93:$T$134,3,FALSE),0)</f>
        <v>0</v>
      </c>
      <c r="J290" s="171">
        <f>IFERROR(VLOOKUP(B290,TAG_HEAVY!$V$93:$X$134,3,FALSE),0)</f>
        <v>0</v>
      </c>
      <c r="K290" s="85"/>
      <c r="L290" s="85"/>
      <c r="M290" s="85"/>
    </row>
    <row r="291" spans="1:13" ht="15" customHeight="1">
      <c r="A291" s="116">
        <f>TAG_HEAVY!A42</f>
        <v>0</v>
      </c>
      <c r="B291" s="82">
        <f>TAG_HEAVY!B42</f>
        <v>0</v>
      </c>
      <c r="C291" s="117">
        <f t="shared" si="8"/>
        <v>0</v>
      </c>
      <c r="D291" s="140">
        <f t="shared" si="9"/>
        <v>0</v>
      </c>
      <c r="E291" s="105">
        <f>IFERROR(VLOOKUP(B291,TAG_HEAVY!$B$93:$D$134,3,FALSE),0)</f>
        <v>0</v>
      </c>
      <c r="F291" s="105">
        <f>IFERROR(VLOOKUP(B291,TAG_HEAVY!$F$93:$H$134,3,FALSE),0)</f>
        <v>0</v>
      </c>
      <c r="G291" s="105">
        <f>IFERROR(VLOOKUP(B291,TAG_HEAVY!$J$93:$L$134,3,FALSE),0)</f>
        <v>0</v>
      </c>
      <c r="H291" s="106">
        <f>IFERROR(VLOOKUP(B291,TAG_HEAVY!$N$93:$P$134,3,FALSE),0)</f>
        <v>0</v>
      </c>
      <c r="I291" s="141">
        <f>IFERROR(VLOOKUP(B291,TAG_HEAVY!$R$93:$T$134,3,FALSE),0)</f>
        <v>0</v>
      </c>
      <c r="J291" s="171">
        <f>IFERROR(VLOOKUP(B291,TAG_HEAVY!$V$93:$X$134,3,FALSE),0)</f>
        <v>0</v>
      </c>
      <c r="K291" s="85"/>
      <c r="L291" s="85"/>
      <c r="M291" s="85"/>
    </row>
    <row r="292" spans="1:13" ht="15" customHeight="1">
      <c r="A292" s="116">
        <f>TAG_HEAVY!A43</f>
        <v>0</v>
      </c>
      <c r="B292" s="82">
        <f>TAG_HEAVY!B43</f>
        <v>0</v>
      </c>
      <c r="C292" s="117">
        <f t="shared" si="8"/>
        <v>0</v>
      </c>
      <c r="D292" s="140">
        <f t="shared" si="9"/>
        <v>0</v>
      </c>
      <c r="E292" s="105">
        <f>IFERROR(VLOOKUP(B292,TAG_HEAVY!$B$93:$D$134,3,FALSE),0)</f>
        <v>0</v>
      </c>
      <c r="F292" s="105">
        <f>IFERROR(VLOOKUP(B292,TAG_HEAVY!$F$93:$H$134,3,FALSE),0)</f>
        <v>0</v>
      </c>
      <c r="G292" s="105">
        <f>IFERROR(VLOOKUP(B292,TAG_HEAVY!$J$93:$L$134,3,FALSE),0)</f>
        <v>0</v>
      </c>
      <c r="H292" s="106">
        <f>IFERROR(VLOOKUP(B292,TAG_HEAVY!$N$93:$P$134,3,FALSE),0)</f>
        <v>0</v>
      </c>
      <c r="I292" s="141">
        <f>IFERROR(VLOOKUP(B292,TAG_HEAVY!$R$93:$T$134,3,FALSE),0)</f>
        <v>0</v>
      </c>
      <c r="J292" s="171">
        <f>IFERROR(VLOOKUP(B292,TAG_HEAVY!$V$93:$X$134,3,FALSE),0)</f>
        <v>0</v>
      </c>
      <c r="K292" s="85"/>
      <c r="L292" s="85"/>
      <c r="M292" s="85"/>
    </row>
    <row r="293" spans="1:13" ht="15" customHeight="1">
      <c r="A293" s="116">
        <f>TAG_HEAVY!A44</f>
        <v>0</v>
      </c>
      <c r="B293" s="82">
        <f>TAG_HEAVY!B44</f>
        <v>0</v>
      </c>
      <c r="C293" s="117">
        <f t="shared" si="8"/>
        <v>0</v>
      </c>
      <c r="D293" s="140">
        <f t="shared" si="9"/>
        <v>0</v>
      </c>
      <c r="E293" s="105">
        <f>IFERROR(VLOOKUP(B293,TAG_HEAVY!$B$93:$D$134,3,FALSE),0)</f>
        <v>0</v>
      </c>
      <c r="F293" s="105">
        <f>IFERROR(VLOOKUP(B293,TAG_HEAVY!$F$93:$H$134,3,FALSE),0)</f>
        <v>0</v>
      </c>
      <c r="G293" s="105">
        <f>IFERROR(VLOOKUP(B293,TAG_HEAVY!$J$93:$L$134,3,FALSE),0)</f>
        <v>0</v>
      </c>
      <c r="H293" s="106">
        <f>IFERROR(VLOOKUP(B293,TAG_HEAVY!$N$93:$P$134,3,FALSE),0)</f>
        <v>0</v>
      </c>
      <c r="I293" s="141">
        <f>IFERROR(VLOOKUP(B293,TAG_HEAVY!$R$93:$T$134,3,FALSE),0)</f>
        <v>0</v>
      </c>
      <c r="J293" s="171">
        <f>IFERROR(VLOOKUP(B293,TAG_HEAVY!$V$93:$X$134,3,FALSE),0)</f>
        <v>0</v>
      </c>
      <c r="K293" s="85"/>
      <c r="L293" s="85"/>
      <c r="M293" s="85"/>
    </row>
    <row r="294" spans="1:13" ht="15" customHeight="1">
      <c r="A294" s="116">
        <f>TAG_HEAVY!A45</f>
        <v>0</v>
      </c>
      <c r="B294" s="82">
        <f>TAG_HEAVY!B45</f>
        <v>0</v>
      </c>
      <c r="C294" s="117">
        <f t="shared" si="8"/>
        <v>0</v>
      </c>
      <c r="D294" s="140">
        <f t="shared" si="9"/>
        <v>0</v>
      </c>
      <c r="E294" s="105">
        <f>IFERROR(VLOOKUP(B294,TAG_HEAVY!$B$93:$D$134,3,FALSE),0)</f>
        <v>0</v>
      </c>
      <c r="F294" s="105">
        <f>IFERROR(VLOOKUP(B294,TAG_HEAVY!$F$93:$H$134,3,FALSE),0)</f>
        <v>0</v>
      </c>
      <c r="G294" s="105">
        <f>IFERROR(VLOOKUP(B294,TAG_HEAVY!$J$93:$L$134,3,FALSE),0)</f>
        <v>0</v>
      </c>
      <c r="H294" s="106">
        <f>IFERROR(VLOOKUP(B294,TAG_HEAVY!$N$93:$P$134,3,FALSE),0)</f>
        <v>0</v>
      </c>
      <c r="I294" s="141">
        <f>IFERROR(VLOOKUP(B294,TAG_HEAVY!$R$93:$T$134,3,FALSE),0)</f>
        <v>0</v>
      </c>
      <c r="J294" s="171">
        <f>IFERROR(VLOOKUP(B294,TAG_HEAVY!$V$93:$X$134,3,FALSE),0)</f>
        <v>0</v>
      </c>
      <c r="K294" s="85"/>
      <c r="L294" s="85"/>
      <c r="M294" s="85"/>
    </row>
    <row r="295" spans="1:13" ht="15" customHeight="1">
      <c r="A295" s="116">
        <f>TAG_HEAVY!A46</f>
        <v>0</v>
      </c>
      <c r="B295" s="82">
        <f>TAG_HEAVY!B46</f>
        <v>0</v>
      </c>
      <c r="C295" s="117">
        <f t="shared" si="8"/>
        <v>0</v>
      </c>
      <c r="D295" s="140">
        <f t="shared" si="9"/>
        <v>0</v>
      </c>
      <c r="E295" s="105">
        <f>IFERROR(VLOOKUP(B295,TAG_HEAVY!$B$93:$D$134,3,FALSE),0)</f>
        <v>0</v>
      </c>
      <c r="F295" s="105">
        <f>IFERROR(VLOOKUP(B295,TAG_HEAVY!$F$93:$H$134,3,FALSE),0)</f>
        <v>0</v>
      </c>
      <c r="G295" s="105">
        <f>IFERROR(VLOOKUP(B295,TAG_HEAVY!$J$93:$L$134,3,FALSE),0)</f>
        <v>0</v>
      </c>
      <c r="H295" s="106">
        <f>IFERROR(VLOOKUP(B295,TAG_HEAVY!$N$93:$P$134,3,FALSE),0)</f>
        <v>0</v>
      </c>
      <c r="I295" s="141">
        <f>IFERROR(VLOOKUP(B295,TAG_HEAVY!$R$93:$T$134,3,FALSE),0)</f>
        <v>0</v>
      </c>
      <c r="J295" s="171">
        <f>IFERROR(VLOOKUP(B295,TAG_HEAVY!$V$93:$X$134,3,FALSE),0)</f>
        <v>0</v>
      </c>
      <c r="K295" s="85"/>
      <c r="L295" s="85"/>
      <c r="M295" s="85"/>
    </row>
    <row r="296" spans="1:13" ht="15" customHeight="1">
      <c r="A296" s="116">
        <f>TAG_HEAVY!A47</f>
        <v>0</v>
      </c>
      <c r="B296" s="82">
        <f>TAG_HEAVY!B47</f>
        <v>0</v>
      </c>
      <c r="C296" s="117">
        <f t="shared" si="8"/>
        <v>0</v>
      </c>
      <c r="D296" s="140">
        <f t="shared" si="9"/>
        <v>0</v>
      </c>
      <c r="E296" s="105">
        <f>IFERROR(VLOOKUP(B296,TAG_HEAVY!$B$93:$D$134,3,FALSE),0)</f>
        <v>0</v>
      </c>
      <c r="F296" s="105">
        <f>IFERROR(VLOOKUP(B296,TAG_HEAVY!$F$93:$H$134,3,FALSE),0)</f>
        <v>0</v>
      </c>
      <c r="G296" s="105">
        <f>IFERROR(VLOOKUP(B296,TAG_HEAVY!$J$93:$L$134,3,FALSE),0)</f>
        <v>0</v>
      </c>
      <c r="H296" s="106">
        <f>IFERROR(VLOOKUP(B296,TAG_HEAVY!$N$93:$P$134,3,FALSE),0)</f>
        <v>0</v>
      </c>
      <c r="I296" s="141">
        <f>IFERROR(VLOOKUP(B296,TAG_HEAVY!$R$93:$T$134,3,FALSE),0)</f>
        <v>0</v>
      </c>
      <c r="J296" s="171">
        <f>IFERROR(VLOOKUP(B296,TAG_HEAVY!$V$93:$X$134,3,FALSE),0)</f>
        <v>0</v>
      </c>
      <c r="K296" s="85"/>
      <c r="L296" s="85"/>
      <c r="M296" s="85"/>
    </row>
    <row r="297" spans="1:13" ht="15" customHeight="1">
      <c r="A297" s="116">
        <f>TAG_HEAVY!A48</f>
        <v>0</v>
      </c>
      <c r="B297" s="82">
        <f>TAG_HEAVY!B48</f>
        <v>0</v>
      </c>
      <c r="C297" s="117">
        <f t="shared" si="8"/>
        <v>0</v>
      </c>
      <c r="D297" s="140">
        <f t="shared" si="9"/>
        <v>0</v>
      </c>
      <c r="E297" s="105">
        <f>IFERROR(VLOOKUP(B297,TAG_HEAVY!$B$93:$D$134,3,FALSE),0)</f>
        <v>0</v>
      </c>
      <c r="F297" s="105">
        <f>IFERROR(VLOOKUP(B297,TAG_HEAVY!$F$93:$H$134,3,FALSE),0)</f>
        <v>0</v>
      </c>
      <c r="G297" s="105">
        <f>IFERROR(VLOOKUP(B297,TAG_HEAVY!$J$93:$L$134,3,FALSE),0)</f>
        <v>0</v>
      </c>
      <c r="H297" s="106">
        <f>IFERROR(VLOOKUP(B297,TAG_HEAVY!$N$93:$P$134,3,FALSE),0)</f>
        <v>0</v>
      </c>
      <c r="I297" s="141">
        <f>IFERROR(VLOOKUP(B297,TAG_HEAVY!$R$93:$T$134,3,FALSE),0)</f>
        <v>0</v>
      </c>
      <c r="J297" s="171">
        <f>IFERROR(VLOOKUP(B297,TAG_HEAVY!$V$93:$X$134,3,FALSE),0)</f>
        <v>0</v>
      </c>
      <c r="K297" s="85"/>
      <c r="L297" s="85"/>
      <c r="M297" s="85"/>
    </row>
    <row r="298" spans="1:13" ht="15" customHeight="1">
      <c r="A298" s="116">
        <f>TAG_HEAVY!A49</f>
        <v>0</v>
      </c>
      <c r="B298" s="82">
        <f>TAG_HEAVY!B49</f>
        <v>0</v>
      </c>
      <c r="C298" s="117">
        <f t="shared" si="8"/>
        <v>0</v>
      </c>
      <c r="D298" s="140">
        <f t="shared" si="9"/>
        <v>0</v>
      </c>
      <c r="E298" s="105">
        <f>IFERROR(VLOOKUP(B298,TAG_HEAVY!$B$93:$D$134,3,FALSE),0)</f>
        <v>0</v>
      </c>
      <c r="F298" s="105">
        <f>IFERROR(VLOOKUP(B298,TAG_HEAVY!$F$93:$H$134,3,FALSE),0)</f>
        <v>0</v>
      </c>
      <c r="G298" s="105">
        <f>IFERROR(VLOOKUP(B298,TAG_HEAVY!$J$93:$L$134,3,FALSE),0)</f>
        <v>0</v>
      </c>
      <c r="H298" s="106">
        <f>IFERROR(VLOOKUP(B298,TAG_HEAVY!$N$93:$P$134,3,FALSE),0)</f>
        <v>0</v>
      </c>
      <c r="I298" s="141">
        <f>IFERROR(VLOOKUP(B298,TAG_HEAVY!$R$93:$T$134,3,FALSE),0)</f>
        <v>0</v>
      </c>
      <c r="J298" s="171">
        <f>IFERROR(VLOOKUP(B298,TAG_HEAVY!$V$93:$X$134,3,FALSE),0)</f>
        <v>0</v>
      </c>
      <c r="K298" s="85"/>
      <c r="L298" s="85"/>
      <c r="M298" s="85"/>
    </row>
    <row r="299" spans="1:13" ht="15" customHeight="1">
      <c r="A299" s="116">
        <f>TAG_HEAVY!A50</f>
        <v>0</v>
      </c>
      <c r="B299" s="82">
        <f>TAG_HEAVY!B50</f>
        <v>0</v>
      </c>
      <c r="C299" s="117">
        <f t="shared" si="8"/>
        <v>0</v>
      </c>
      <c r="D299" s="140">
        <f t="shared" si="9"/>
        <v>0</v>
      </c>
      <c r="E299" s="105">
        <f>IFERROR(VLOOKUP(B299,TAG_HEAVY!$B$93:$D$134,3,FALSE),0)</f>
        <v>0</v>
      </c>
      <c r="F299" s="105">
        <f>IFERROR(VLOOKUP(B299,TAG_HEAVY!$F$93:$H$134,3,FALSE),0)</f>
        <v>0</v>
      </c>
      <c r="G299" s="105">
        <f>IFERROR(VLOOKUP(B299,TAG_HEAVY!$J$93:$L$134,3,FALSE),0)</f>
        <v>0</v>
      </c>
      <c r="H299" s="106">
        <f>IFERROR(VLOOKUP(B299,TAG_HEAVY!$N$93:$P$134,3,FALSE),0)</f>
        <v>0</v>
      </c>
      <c r="I299" s="141">
        <f>IFERROR(VLOOKUP(B299,TAG_HEAVY!$R$93:$T$134,3,FALSE),0)</f>
        <v>0</v>
      </c>
      <c r="J299" s="171">
        <f>IFERROR(VLOOKUP(B299,TAG_HEAVY!$V$93:$X$134,3,FALSE),0)</f>
        <v>0</v>
      </c>
      <c r="K299" s="85"/>
      <c r="L299" s="85"/>
      <c r="M299" s="85"/>
    </row>
    <row r="300" spans="1:13" ht="15" customHeight="1">
      <c r="A300" s="116">
        <f>TAG_HEAVY!A51</f>
        <v>0</v>
      </c>
      <c r="B300" s="82">
        <f>TAG_HEAVY!B51</f>
        <v>0</v>
      </c>
      <c r="C300" s="117">
        <f t="shared" si="8"/>
        <v>0</v>
      </c>
      <c r="D300" s="140">
        <f t="shared" si="9"/>
        <v>0</v>
      </c>
      <c r="E300" s="105">
        <f>IFERROR(VLOOKUP(B300,TAG_HEAVY!$B$93:$D$134,3,FALSE),0)</f>
        <v>0</v>
      </c>
      <c r="F300" s="105">
        <f>IFERROR(VLOOKUP(B300,TAG_HEAVY!$F$93:$H$134,3,FALSE),0)</f>
        <v>0</v>
      </c>
      <c r="G300" s="105">
        <f>IFERROR(VLOOKUP(B300,TAG_HEAVY!$J$93:$L$134,3,FALSE),0)</f>
        <v>0</v>
      </c>
      <c r="H300" s="106">
        <f>IFERROR(VLOOKUP(B300,TAG_HEAVY!$N$93:$P$134,3,FALSE),0)</f>
        <v>0</v>
      </c>
      <c r="I300" s="141">
        <f>IFERROR(VLOOKUP(B300,TAG_HEAVY!$R$93:$T$134,3,FALSE),0)</f>
        <v>0</v>
      </c>
      <c r="J300" s="171">
        <f>IFERROR(VLOOKUP(B300,TAG_HEAVY!$V$93:$X$134,3,FALSE),0)</f>
        <v>0</v>
      </c>
      <c r="K300" s="85"/>
      <c r="L300" s="85"/>
      <c r="M300" s="85"/>
    </row>
    <row r="301" spans="1:13" ht="15" customHeight="1">
      <c r="A301" s="116">
        <f>TAG_HEAVY!A52</f>
        <v>0</v>
      </c>
      <c r="B301" s="82">
        <f>TAG_HEAVY!B52</f>
        <v>0</v>
      </c>
      <c r="C301" s="117">
        <f t="shared" si="8"/>
        <v>0</v>
      </c>
      <c r="D301" s="140">
        <f t="shared" si="9"/>
        <v>0</v>
      </c>
      <c r="E301" s="105">
        <f>IFERROR(VLOOKUP(B301,TAG_HEAVY!$B$93:$D$134,3,FALSE),0)</f>
        <v>0</v>
      </c>
      <c r="F301" s="105">
        <f>IFERROR(VLOOKUP(B301,TAG_HEAVY!$F$93:$H$134,3,FALSE),0)</f>
        <v>0</v>
      </c>
      <c r="G301" s="105">
        <f>IFERROR(VLOOKUP(B301,TAG_HEAVY!$J$93:$L$134,3,FALSE),0)</f>
        <v>0</v>
      </c>
      <c r="H301" s="106">
        <f>IFERROR(VLOOKUP(B301,TAG_HEAVY!$N$93:$P$134,3,FALSE),0)</f>
        <v>0</v>
      </c>
      <c r="I301" s="141">
        <f>IFERROR(VLOOKUP(B301,TAG_HEAVY!$R$93:$T$134,3,FALSE),0)</f>
        <v>0</v>
      </c>
      <c r="J301" s="171">
        <f>IFERROR(VLOOKUP(B301,TAG_HEAVY!$V$93:$X$134,3,FALSE),0)</f>
        <v>0</v>
      </c>
      <c r="K301" s="85"/>
      <c r="L301" s="85"/>
      <c r="M301" s="85"/>
    </row>
    <row r="302" spans="1:13" ht="15" customHeight="1">
      <c r="A302" s="116">
        <f>TAG_HEAVY!A53</f>
        <v>0</v>
      </c>
      <c r="B302" s="82">
        <f>TAG_HEAVY!B53</f>
        <v>0</v>
      </c>
      <c r="C302" s="117">
        <f t="shared" si="8"/>
        <v>0</v>
      </c>
      <c r="D302" s="140">
        <f t="shared" si="9"/>
        <v>0</v>
      </c>
      <c r="E302" s="105">
        <f>IFERROR(VLOOKUP(B302,TAG_HEAVY!$B$93:$D$134,3,FALSE),0)</f>
        <v>0</v>
      </c>
      <c r="F302" s="105">
        <f>IFERROR(VLOOKUP(B302,TAG_HEAVY!$F$93:$H$134,3,FALSE),0)</f>
        <v>0</v>
      </c>
      <c r="G302" s="105">
        <f>IFERROR(VLOOKUP(B302,TAG_HEAVY!$J$93:$L$134,3,FALSE),0)</f>
        <v>0</v>
      </c>
      <c r="H302" s="106">
        <f>IFERROR(VLOOKUP(B302,TAG_HEAVY!$N$93:$P$134,3,FALSE),0)</f>
        <v>0</v>
      </c>
      <c r="I302" s="141">
        <f>IFERROR(VLOOKUP(B302,TAG_HEAVY!$R$93:$T$134,3,FALSE),0)</f>
        <v>0</v>
      </c>
      <c r="J302" s="171">
        <f>IFERROR(VLOOKUP(B302,TAG_HEAVY!$V$93:$X$134,3,FALSE),0)</f>
        <v>0</v>
      </c>
      <c r="K302" s="85"/>
      <c r="L302" s="85"/>
      <c r="M302" s="85"/>
    </row>
    <row r="303" spans="1:13" ht="15" customHeight="1">
      <c r="A303" s="116">
        <f>TAG_HEAVY!A54</f>
        <v>0</v>
      </c>
      <c r="B303" s="82">
        <f>TAG_HEAVY!B54</f>
        <v>0</v>
      </c>
      <c r="C303" s="117">
        <f t="shared" si="8"/>
        <v>0</v>
      </c>
      <c r="D303" s="140">
        <f t="shared" si="9"/>
        <v>0</v>
      </c>
      <c r="E303" s="105">
        <f>IFERROR(VLOOKUP(B303,TAG_HEAVY!$B$93:$D$134,3,FALSE),0)</f>
        <v>0</v>
      </c>
      <c r="F303" s="105">
        <f>IFERROR(VLOOKUP(B303,TAG_HEAVY!$F$93:$H$134,3,FALSE),0)</f>
        <v>0</v>
      </c>
      <c r="G303" s="105">
        <f>IFERROR(VLOOKUP(B303,TAG_HEAVY!$J$93:$L$134,3,FALSE),0)</f>
        <v>0</v>
      </c>
      <c r="H303" s="106">
        <f>IFERROR(VLOOKUP(B303,TAG_HEAVY!$N$93:$P$134,3,FALSE),0)</f>
        <v>0</v>
      </c>
      <c r="I303" s="141">
        <f>IFERROR(VLOOKUP(B303,TAG_HEAVY!$R$93:$T$134,3,FALSE),0)</f>
        <v>0</v>
      </c>
      <c r="J303" s="171">
        <f>IFERROR(VLOOKUP(B303,TAG_HEAVY!$V$93:$X$134,3,FALSE),0)</f>
        <v>0</v>
      </c>
      <c r="K303" s="85"/>
      <c r="L303" s="85"/>
      <c r="M303" s="85"/>
    </row>
    <row r="304" spans="1:13" ht="15" customHeight="1">
      <c r="A304" s="116">
        <f>TAG_HEAVY!A55</f>
        <v>0</v>
      </c>
      <c r="B304" s="82">
        <f>TAG_HEAVY!B55</f>
        <v>0</v>
      </c>
      <c r="C304" s="117">
        <f t="shared" si="8"/>
        <v>0</v>
      </c>
      <c r="D304" s="140">
        <f t="shared" si="9"/>
        <v>0</v>
      </c>
      <c r="E304" s="105">
        <f>IFERROR(VLOOKUP(B304,TAG_HEAVY!$B$93:$D$134,3,FALSE),0)</f>
        <v>0</v>
      </c>
      <c r="F304" s="105">
        <f>IFERROR(VLOOKUP(B304,TAG_HEAVY!$F$93:$H$134,3,FALSE),0)</f>
        <v>0</v>
      </c>
      <c r="G304" s="105">
        <f>IFERROR(VLOOKUP(B304,TAG_HEAVY!$J$93:$L$134,3,FALSE),0)</f>
        <v>0</v>
      </c>
      <c r="H304" s="106">
        <f>IFERROR(VLOOKUP(B304,TAG_HEAVY!$N$93:$P$134,3,FALSE),0)</f>
        <v>0</v>
      </c>
      <c r="I304" s="141">
        <f>IFERROR(VLOOKUP(B304,TAG_HEAVY!$R$93:$T$134,3,FALSE),0)</f>
        <v>0</v>
      </c>
      <c r="J304" s="171">
        <f>IFERROR(VLOOKUP(B304,TAG_HEAVY!$V$93:$X$134,3,FALSE),0)</f>
        <v>0</v>
      </c>
      <c r="K304" s="85"/>
      <c r="L304" s="85"/>
      <c r="M304" s="85"/>
    </row>
    <row r="305" spans="1:13" ht="15" customHeight="1">
      <c r="A305" s="116">
        <f>TAG_HEAVY!A56</f>
        <v>0</v>
      </c>
      <c r="B305" s="82">
        <f>TAG_HEAVY!B56</f>
        <v>0</v>
      </c>
      <c r="C305" s="117">
        <f t="shared" si="8"/>
        <v>0</v>
      </c>
      <c r="D305" s="140">
        <f t="shared" si="9"/>
        <v>0</v>
      </c>
      <c r="E305" s="105">
        <f>IFERROR(VLOOKUP(B305,TAG_HEAVY!$B$93:$D$134,3,FALSE),0)</f>
        <v>0</v>
      </c>
      <c r="F305" s="105">
        <f>IFERROR(VLOOKUP(B305,TAG_HEAVY!$F$93:$H$134,3,FALSE),0)</f>
        <v>0</v>
      </c>
      <c r="G305" s="105">
        <f>IFERROR(VLOOKUP(B305,TAG_HEAVY!$J$93:$L$134,3,FALSE),0)</f>
        <v>0</v>
      </c>
      <c r="H305" s="106">
        <f>IFERROR(VLOOKUP(B305,TAG_HEAVY!$N$93:$P$134,3,FALSE),0)</f>
        <v>0</v>
      </c>
      <c r="I305" s="141">
        <f>IFERROR(VLOOKUP(B305,TAG_HEAVY!$R$93:$T$134,3,FALSE),0)</f>
        <v>0</v>
      </c>
      <c r="J305" s="171">
        <f>IFERROR(VLOOKUP(B305,TAG_HEAVY!$V$93:$X$134,3,FALSE),0)</f>
        <v>0</v>
      </c>
      <c r="K305" s="85"/>
      <c r="L305" s="85"/>
      <c r="M305" s="85"/>
    </row>
    <row r="306" spans="1:13" ht="15" customHeight="1">
      <c r="A306" s="116">
        <f>TAG_HEAVY!A57</f>
        <v>0</v>
      </c>
      <c r="B306" s="82">
        <f>TAG_HEAVY!B57</f>
        <v>0</v>
      </c>
      <c r="C306" s="117">
        <f t="shared" si="8"/>
        <v>0</v>
      </c>
      <c r="D306" s="140">
        <f t="shared" si="9"/>
        <v>0</v>
      </c>
      <c r="E306" s="105">
        <f>IFERROR(VLOOKUP(B306,TAG_HEAVY!$B$93:$D$134,3,FALSE),0)</f>
        <v>0</v>
      </c>
      <c r="F306" s="105">
        <f>IFERROR(VLOOKUP(B306,TAG_HEAVY!$F$93:$H$134,3,FALSE),0)</f>
        <v>0</v>
      </c>
      <c r="G306" s="105">
        <f>IFERROR(VLOOKUP(B306,TAG_HEAVY!$J$93:$L$134,3,FALSE),0)</f>
        <v>0</v>
      </c>
      <c r="H306" s="106">
        <f>IFERROR(VLOOKUP(B306,TAG_HEAVY!$N$93:$P$134,3,FALSE),0)</f>
        <v>0</v>
      </c>
      <c r="I306" s="141">
        <f>IFERROR(VLOOKUP(B306,TAG_HEAVY!$R$93:$T$134,3,FALSE),0)</f>
        <v>0</v>
      </c>
      <c r="J306" s="171">
        <f>IFERROR(VLOOKUP(B306,TAG_HEAVY!$V$93:$X$134,3,FALSE),0)</f>
        <v>0</v>
      </c>
      <c r="K306" s="85"/>
      <c r="L306" s="85"/>
      <c r="M306" s="85"/>
    </row>
    <row r="307" spans="1:13" ht="15" customHeight="1">
      <c r="A307" s="116">
        <f>TAG_HEAVY!A58</f>
        <v>0</v>
      </c>
      <c r="B307" s="82">
        <f>TAG_HEAVY!B58</f>
        <v>0</v>
      </c>
      <c r="C307" s="117">
        <f t="shared" si="8"/>
        <v>0</v>
      </c>
      <c r="D307" s="140">
        <f t="shared" si="9"/>
        <v>0</v>
      </c>
      <c r="E307" s="105">
        <f>IFERROR(VLOOKUP(B307,TAG_HEAVY!$B$93:$D$134,3,FALSE),0)</f>
        <v>0</v>
      </c>
      <c r="F307" s="105">
        <f>IFERROR(VLOOKUP(B307,TAG_HEAVY!$F$93:$H$134,3,FALSE),0)</f>
        <v>0</v>
      </c>
      <c r="G307" s="105">
        <f>IFERROR(VLOOKUP(B307,TAG_HEAVY!$J$93:$L$134,3,FALSE),0)</f>
        <v>0</v>
      </c>
      <c r="H307" s="106">
        <f>IFERROR(VLOOKUP(B307,TAG_HEAVY!$N$93:$P$134,3,FALSE),0)</f>
        <v>0</v>
      </c>
      <c r="I307" s="141">
        <f>IFERROR(VLOOKUP(B307,TAG_HEAVY!$R$93:$T$134,3,FALSE),0)</f>
        <v>0</v>
      </c>
      <c r="J307" s="171">
        <f>IFERROR(VLOOKUP(B307,TAG_HEAVY!$V$93:$X$134,3,FALSE),0)</f>
        <v>0</v>
      </c>
      <c r="K307" s="85"/>
      <c r="L307" s="85"/>
      <c r="M307" s="85"/>
    </row>
    <row r="308" spans="1:13" ht="15" customHeight="1">
      <c r="A308" s="116">
        <f>TAG_HEAVY!A59</f>
        <v>0</v>
      </c>
      <c r="B308" s="82">
        <f>TAG_HEAVY!B59</f>
        <v>0</v>
      </c>
      <c r="C308" s="117">
        <f t="shared" si="8"/>
        <v>0</v>
      </c>
      <c r="D308" s="140">
        <f t="shared" si="9"/>
        <v>0</v>
      </c>
      <c r="E308" s="105">
        <f>IFERROR(VLOOKUP(B308,TAG_HEAVY!$B$93:$D$134,3,FALSE),0)</f>
        <v>0</v>
      </c>
      <c r="F308" s="105">
        <f>IFERROR(VLOOKUP(B308,TAG_HEAVY!$F$93:$H$134,3,FALSE),0)</f>
        <v>0</v>
      </c>
      <c r="G308" s="105">
        <f>IFERROR(VLOOKUP(B308,TAG_HEAVY!$J$93:$L$134,3,FALSE),0)</f>
        <v>0</v>
      </c>
      <c r="H308" s="106">
        <f>IFERROR(VLOOKUP(B308,TAG_HEAVY!$N$93:$P$134,3,FALSE),0)</f>
        <v>0</v>
      </c>
      <c r="I308" s="141">
        <f>IFERROR(VLOOKUP(B308,TAG_HEAVY!$R$93:$T$134,3,FALSE),0)</f>
        <v>0</v>
      </c>
      <c r="J308" s="171">
        <f>IFERROR(VLOOKUP(B308,TAG_HEAVY!$V$93:$X$134,3,FALSE),0)</f>
        <v>0</v>
      </c>
      <c r="K308" s="85"/>
      <c r="L308" s="85"/>
      <c r="M308" s="85"/>
    </row>
    <row r="309" spans="1:13" ht="15" customHeight="1">
      <c r="A309" s="116">
        <f>TAG_HEAVY!A60</f>
        <v>0</v>
      </c>
      <c r="B309" s="82">
        <f>TAG_HEAVY!B60</f>
        <v>0</v>
      </c>
      <c r="C309" s="117">
        <f t="shared" si="8"/>
        <v>0</v>
      </c>
      <c r="D309" s="140">
        <f t="shared" si="9"/>
        <v>0</v>
      </c>
      <c r="E309" s="105">
        <f>IFERROR(VLOOKUP(B309,TAG_HEAVY!$B$93:$D$134,3,FALSE),0)</f>
        <v>0</v>
      </c>
      <c r="F309" s="105">
        <f>IFERROR(VLOOKUP(B309,TAG_HEAVY!$F$93:$H$134,3,FALSE),0)</f>
        <v>0</v>
      </c>
      <c r="G309" s="105">
        <f>IFERROR(VLOOKUP(B309,TAG_HEAVY!$J$93:$L$134,3,FALSE),0)</f>
        <v>0</v>
      </c>
      <c r="H309" s="106">
        <f>IFERROR(VLOOKUP(B309,TAG_HEAVY!$N$93:$P$134,3,FALSE),0)</f>
        <v>0</v>
      </c>
      <c r="I309" s="141">
        <f>IFERROR(VLOOKUP(B309,TAG_HEAVY!$R$93:$T$134,3,FALSE),0)</f>
        <v>0</v>
      </c>
      <c r="J309" s="171">
        <f>IFERROR(VLOOKUP(B309,TAG_HEAVY!$V$93:$X$134,3,FALSE),0)</f>
        <v>0</v>
      </c>
      <c r="K309" s="85"/>
      <c r="L309" s="85"/>
      <c r="M309" s="85"/>
    </row>
    <row r="310" spans="1:13" ht="15" customHeight="1">
      <c r="A310" s="116">
        <f>TAG_HEAVY!A61</f>
        <v>0</v>
      </c>
      <c r="B310" s="82">
        <f>TAG_HEAVY!B61</f>
        <v>0</v>
      </c>
      <c r="C310" s="117">
        <f t="shared" si="8"/>
        <v>0</v>
      </c>
      <c r="D310" s="140">
        <f t="shared" si="9"/>
        <v>0</v>
      </c>
      <c r="E310" s="105">
        <f>IFERROR(VLOOKUP(B310,TAG_HEAVY!$B$93:$D$134,3,FALSE),0)</f>
        <v>0</v>
      </c>
      <c r="F310" s="105">
        <f>IFERROR(VLOOKUP(B310,TAG_HEAVY!$F$93:$H$134,3,FALSE),0)</f>
        <v>0</v>
      </c>
      <c r="G310" s="105">
        <f>IFERROR(VLOOKUP(B310,TAG_HEAVY!$J$93:$L$134,3,FALSE),0)</f>
        <v>0</v>
      </c>
      <c r="H310" s="106">
        <f>IFERROR(VLOOKUP(B310,TAG_HEAVY!$N$93:$P$134,3,FALSE),0)</f>
        <v>0</v>
      </c>
      <c r="I310" s="141">
        <f>IFERROR(VLOOKUP(B310,TAG_HEAVY!$R$93:$T$134,3,FALSE),0)</f>
        <v>0</v>
      </c>
      <c r="J310" s="171">
        <f>IFERROR(VLOOKUP(B310,TAG_HEAVY!$V$93:$X$134,3,FALSE),0)</f>
        <v>0</v>
      </c>
      <c r="K310" s="85"/>
      <c r="L310" s="85"/>
      <c r="M310" s="85"/>
    </row>
    <row r="311" spans="1:13" ht="15" customHeight="1">
      <c r="A311" s="116">
        <f>TAG_HEAVY!A62</f>
        <v>0</v>
      </c>
      <c r="B311" s="82">
        <f>TAG_HEAVY!B62</f>
        <v>0</v>
      </c>
      <c r="C311" s="117">
        <f t="shared" si="8"/>
        <v>0</v>
      </c>
      <c r="D311" s="140">
        <f t="shared" si="9"/>
        <v>0</v>
      </c>
      <c r="E311" s="105">
        <f>IFERROR(VLOOKUP(B311,TAG_HEAVY!$B$93:$D$134,3,FALSE),0)</f>
        <v>0</v>
      </c>
      <c r="F311" s="105">
        <f>IFERROR(VLOOKUP(B311,TAG_HEAVY!$F$93:$H$134,3,FALSE),0)</f>
        <v>0</v>
      </c>
      <c r="G311" s="105">
        <f>IFERROR(VLOOKUP(B311,TAG_HEAVY!$J$93:$L$134,3,FALSE),0)</f>
        <v>0</v>
      </c>
      <c r="H311" s="106">
        <f>IFERROR(VLOOKUP(B311,TAG_HEAVY!$N$93:$P$134,3,FALSE),0)</f>
        <v>0</v>
      </c>
      <c r="I311" s="141">
        <f>IFERROR(VLOOKUP(B311,TAG_HEAVY!$R$93:$T$134,3,FALSE),0)</f>
        <v>0</v>
      </c>
      <c r="J311" s="171">
        <f>IFERROR(VLOOKUP(B311,TAG_HEAVY!$V$93:$X$134,3,FALSE),0)</f>
        <v>0</v>
      </c>
    </row>
    <row r="312" spans="1:13" ht="15" customHeight="1">
      <c r="A312" s="116">
        <f>TAG_HEAVY!A63</f>
        <v>0</v>
      </c>
      <c r="B312" s="82">
        <f>TAG_HEAVY!B63</f>
        <v>0</v>
      </c>
      <c r="C312" s="117">
        <f t="shared" si="8"/>
        <v>0</v>
      </c>
      <c r="D312" s="140">
        <f t="shared" si="9"/>
        <v>0</v>
      </c>
      <c r="E312" s="105">
        <f>IFERROR(VLOOKUP(B312,TAG_HEAVY!$B$93:$D$134,3,FALSE),0)</f>
        <v>0</v>
      </c>
      <c r="F312" s="105">
        <f>IFERROR(VLOOKUP(B312,TAG_HEAVY!$F$93:$H$134,3,FALSE),0)</f>
        <v>0</v>
      </c>
      <c r="G312" s="105">
        <f>IFERROR(VLOOKUP(B312,TAG_HEAVY!$J$93:$L$134,3,FALSE),0)</f>
        <v>0</v>
      </c>
      <c r="H312" s="106">
        <f>IFERROR(VLOOKUP(B312,TAG_HEAVY!$N$93:$P$134,3,FALSE),0)</f>
        <v>0</v>
      </c>
      <c r="I312" s="141">
        <f>IFERROR(VLOOKUP(B312,TAG_HEAVY!$R$93:$T$134,3,FALSE),0)</f>
        <v>0</v>
      </c>
      <c r="J312" s="171">
        <f>IFERROR(VLOOKUP(B312,TAG_HEAVY!$V$93:$X$134,3,FALSE),0)</f>
        <v>0</v>
      </c>
    </row>
    <row r="313" spans="1:13" ht="15" customHeight="1">
      <c r="A313" s="116">
        <f>TAG_HEAVY!A64</f>
        <v>0</v>
      </c>
      <c r="B313" s="82">
        <f>TAG_HEAVY!B64</f>
        <v>0</v>
      </c>
      <c r="C313" s="117">
        <f t="shared" si="8"/>
        <v>0</v>
      </c>
      <c r="D313" s="140">
        <f t="shared" si="9"/>
        <v>0</v>
      </c>
      <c r="E313" s="105">
        <f>IFERROR(VLOOKUP(B313,TAG_HEAVY!$B$93:$D$134,3,FALSE),0)</f>
        <v>0</v>
      </c>
      <c r="F313" s="105">
        <f>IFERROR(VLOOKUP(B313,TAG_HEAVY!$F$93:$H$134,3,FALSE),0)</f>
        <v>0</v>
      </c>
      <c r="G313" s="105">
        <f>IFERROR(VLOOKUP(B313,TAG_HEAVY!$J$93:$L$134,3,FALSE),0)</f>
        <v>0</v>
      </c>
      <c r="H313" s="106">
        <f>IFERROR(VLOOKUP(B313,TAG_HEAVY!$N$93:$P$134,3,FALSE),0)</f>
        <v>0</v>
      </c>
      <c r="I313" s="141">
        <f>IFERROR(VLOOKUP(B313,TAG_HEAVY!$R$93:$T$134,3,FALSE),0)</f>
        <v>0</v>
      </c>
      <c r="J313" s="171">
        <f>IFERROR(VLOOKUP(B313,TAG_HEAVY!$V$93:$X$134,3,FALSE),0)</f>
        <v>0</v>
      </c>
    </row>
    <row r="314" spans="1:13" ht="15" customHeight="1">
      <c r="A314" s="116">
        <f>TAG_HEAVY!A65</f>
        <v>0</v>
      </c>
      <c r="B314" s="82">
        <f>TAG_HEAVY!B65</f>
        <v>0</v>
      </c>
      <c r="C314" s="117">
        <f t="shared" si="8"/>
        <v>0</v>
      </c>
      <c r="D314" s="140">
        <f t="shared" si="9"/>
        <v>0</v>
      </c>
      <c r="E314" s="105">
        <f>IFERROR(VLOOKUP(B314,TAG_HEAVY!$B$93:$D$134,3,FALSE),0)</f>
        <v>0</v>
      </c>
      <c r="F314" s="105">
        <f>IFERROR(VLOOKUP(B314,TAG_HEAVY!$F$93:$H$134,3,FALSE),0)</f>
        <v>0</v>
      </c>
      <c r="G314" s="105">
        <f>IFERROR(VLOOKUP(B314,TAG_HEAVY!$J$93:$L$134,3,FALSE),0)</f>
        <v>0</v>
      </c>
      <c r="H314" s="106">
        <f>IFERROR(VLOOKUP(B314,TAG_HEAVY!$N$93:$P$134,3,FALSE),0)</f>
        <v>0</v>
      </c>
      <c r="I314" s="141">
        <f>IFERROR(VLOOKUP(B314,TAG_HEAVY!$R$93:$T$134,3,FALSE),0)</f>
        <v>0</v>
      </c>
      <c r="J314" s="171">
        <f>IFERROR(VLOOKUP(B314,TAG_HEAVY!$V$93:$X$134,3,FALSE),0)</f>
        <v>0</v>
      </c>
    </row>
    <row r="315" spans="1:13" ht="15" customHeight="1">
      <c r="A315" s="116">
        <f>'4SSM'!A10</f>
        <v>0</v>
      </c>
      <c r="B315" s="82">
        <f>'4SSM'!B10</f>
        <v>0</v>
      </c>
      <c r="C315" s="117">
        <f t="shared" si="8"/>
        <v>0</v>
      </c>
      <c r="D315" s="140">
        <f t="shared" si="9"/>
        <v>0</v>
      </c>
      <c r="E315" s="105">
        <f>IFERROR(VLOOKUP(B315,'4SSM'!$B$93:$D$134,3,FALSE),0)</f>
        <v>0</v>
      </c>
      <c r="F315" s="105">
        <f>IFERROR(VLOOKUP(B315,'4SSM'!$F$93:$H$134,3,FALSE),0)</f>
        <v>0</v>
      </c>
      <c r="G315" s="105">
        <f>IFERROR(VLOOKUP(B315,'4SSM'!$J$93:$L$134,3,FALSE),0)</f>
        <v>0</v>
      </c>
      <c r="H315" s="106">
        <f>IFERROR(VLOOKUP(B315,'4SSM'!$N$93:$P$134,3,FALSE),0)</f>
        <v>0</v>
      </c>
      <c r="I315" s="141">
        <f>IFERROR(VLOOKUP(B315,'4SSM'!$R$93:$T$134,3,FALSE),0)</f>
        <v>0</v>
      </c>
      <c r="J315" s="171">
        <f>IFERROR(VLOOKUP(B315,'4SSM'!$V$93:$X$134,3,FALSE),0)</f>
        <v>0</v>
      </c>
    </row>
    <row r="316" spans="1:13" ht="15" customHeight="1">
      <c r="A316" s="116">
        <f>'4SSM'!A11</f>
        <v>0</v>
      </c>
      <c r="B316" s="82">
        <f>'4SSM'!B11</f>
        <v>0</v>
      </c>
      <c r="C316" s="117">
        <f t="shared" si="8"/>
        <v>0</v>
      </c>
      <c r="D316" s="140">
        <f t="shared" si="9"/>
        <v>0</v>
      </c>
      <c r="E316" s="105">
        <f>IFERROR(VLOOKUP(B316,'4SSM'!$B$93:$D$134,3,FALSE),0)</f>
        <v>0</v>
      </c>
      <c r="F316" s="105">
        <f>IFERROR(VLOOKUP(B316,'4SSM'!$F$93:$H$134,3,FALSE),0)</f>
        <v>0</v>
      </c>
      <c r="G316" s="105">
        <f>IFERROR(VLOOKUP(B316,'4SSM'!$J$93:$L$134,3,FALSE),0)</f>
        <v>0</v>
      </c>
      <c r="H316" s="106">
        <f>IFERROR(VLOOKUP(B316,'4SSM'!$N$93:$P$134,3,FALSE),0)</f>
        <v>0</v>
      </c>
      <c r="I316" s="141">
        <f>IFERROR(VLOOKUP(B316,'4SSM'!$R$93:$T$134,3,FALSE),0)</f>
        <v>0</v>
      </c>
      <c r="J316" s="171">
        <f>IFERROR(VLOOKUP(B316,'4SSM'!$V$93:$X$134,3,FALSE),0)</f>
        <v>0</v>
      </c>
    </row>
    <row r="317" spans="1:13" ht="15" customHeight="1">
      <c r="A317" s="116">
        <f>'4SSM'!A12</f>
        <v>0</v>
      </c>
      <c r="B317" s="82">
        <f>'4SSM'!B12</f>
        <v>0</v>
      </c>
      <c r="C317" s="117">
        <f t="shared" si="8"/>
        <v>0</v>
      </c>
      <c r="D317" s="140">
        <f t="shared" si="9"/>
        <v>0</v>
      </c>
      <c r="E317" s="105">
        <f>IFERROR(VLOOKUP(B317,'4SSM'!$B$93:$D$134,3,FALSE),0)</f>
        <v>0</v>
      </c>
      <c r="F317" s="105">
        <f>IFERROR(VLOOKUP(B317,'4SSM'!$F$93:$H$134,3,FALSE),0)</f>
        <v>0</v>
      </c>
      <c r="G317" s="105">
        <f>IFERROR(VLOOKUP(B317,'4SSM'!$J$93:$L$134,3,FALSE),0)</f>
        <v>0</v>
      </c>
      <c r="H317" s="106">
        <f>IFERROR(VLOOKUP(B317,'4SSM'!$N$93:$P$134,3,FALSE),0)</f>
        <v>0</v>
      </c>
      <c r="I317" s="141">
        <f>IFERROR(VLOOKUP(B317,'4SSM'!$R$93:$T$134,3,FALSE),0)</f>
        <v>0</v>
      </c>
      <c r="J317" s="171">
        <f>IFERROR(VLOOKUP(B317,'4SSM'!$V$93:$X$134,3,FALSE),0)</f>
        <v>0</v>
      </c>
    </row>
    <row r="318" spans="1:13" ht="15" customHeight="1">
      <c r="A318" s="116">
        <f>'4SSM'!A13</f>
        <v>0</v>
      </c>
      <c r="B318" s="82">
        <f>'4SSM'!B13</f>
        <v>0</v>
      </c>
      <c r="C318" s="117">
        <f t="shared" si="8"/>
        <v>0</v>
      </c>
      <c r="D318" s="140">
        <f t="shared" si="9"/>
        <v>0</v>
      </c>
      <c r="E318" s="105">
        <f>IFERROR(VLOOKUP(B318,'4SSM'!$B$93:$D$134,3,FALSE),0)</f>
        <v>0</v>
      </c>
      <c r="F318" s="105">
        <f>IFERROR(VLOOKUP(B318,'4SSM'!$F$93:$H$134,3,FALSE),0)</f>
        <v>0</v>
      </c>
      <c r="G318" s="105">
        <f>IFERROR(VLOOKUP(B318,'4SSM'!$J$93:$L$134,3,FALSE),0)</f>
        <v>0</v>
      </c>
      <c r="H318" s="106">
        <f>IFERROR(VLOOKUP(B318,'4SSM'!$N$93:$P$134,3,FALSE),0)</f>
        <v>0</v>
      </c>
      <c r="I318" s="141">
        <f>IFERROR(VLOOKUP(B318,'4SSM'!$R$93:$T$134,3,FALSE),0)</f>
        <v>0</v>
      </c>
      <c r="J318" s="171">
        <f>IFERROR(VLOOKUP(B318,'4SSM'!$V$93:$X$134,3,FALSE),0)</f>
        <v>0</v>
      </c>
    </row>
    <row r="319" spans="1:13" ht="15" customHeight="1">
      <c r="A319" s="116">
        <f>'4SSM'!A14</f>
        <v>0</v>
      </c>
      <c r="B319" s="82">
        <f>'4SSM'!B14</f>
        <v>0</v>
      </c>
      <c r="C319" s="117">
        <f t="shared" si="8"/>
        <v>0</v>
      </c>
      <c r="D319" s="140">
        <f t="shared" si="9"/>
        <v>0</v>
      </c>
      <c r="E319" s="105">
        <f>IFERROR(VLOOKUP(B319,'4SSM'!$B$93:$D$134,3,FALSE),0)</f>
        <v>0</v>
      </c>
      <c r="F319" s="105">
        <f>IFERROR(VLOOKUP(B319,'4SSM'!$F$93:$H$134,3,FALSE),0)</f>
        <v>0</v>
      </c>
      <c r="G319" s="105">
        <f>IFERROR(VLOOKUP(B319,'4SSM'!$J$93:$L$134,3,FALSE),0)</f>
        <v>0</v>
      </c>
      <c r="H319" s="106">
        <f>IFERROR(VLOOKUP(B319,'4SSM'!$N$93:$P$134,3,FALSE),0)</f>
        <v>0</v>
      </c>
      <c r="I319" s="141">
        <f>IFERROR(VLOOKUP(B319,'4SSM'!$R$93:$T$134,3,FALSE),0)</f>
        <v>0</v>
      </c>
      <c r="J319" s="171">
        <f>IFERROR(VLOOKUP(B319,'4SSM'!$V$93:$X$134,3,FALSE),0)</f>
        <v>0</v>
      </c>
    </row>
    <row r="320" spans="1:13" ht="15" customHeight="1">
      <c r="A320" s="116">
        <f>'4SSM'!A15</f>
        <v>0</v>
      </c>
      <c r="B320" s="82">
        <f>'4SSM'!B15</f>
        <v>0</v>
      </c>
      <c r="C320" s="117">
        <f t="shared" si="8"/>
        <v>0</v>
      </c>
      <c r="D320" s="140">
        <f t="shared" si="9"/>
        <v>0</v>
      </c>
      <c r="E320" s="105">
        <f>IFERROR(VLOOKUP(B320,'4SSM'!$B$93:$D$134,3,FALSE),0)</f>
        <v>0</v>
      </c>
      <c r="F320" s="105">
        <f>IFERROR(VLOOKUP(B320,'4SSM'!$F$93:$H$134,3,FALSE),0)</f>
        <v>0</v>
      </c>
      <c r="G320" s="105">
        <f>IFERROR(VLOOKUP(B320,'4SSM'!$J$93:$L$134,3,FALSE),0)</f>
        <v>0</v>
      </c>
      <c r="H320" s="106">
        <f>IFERROR(VLOOKUP(B320,'4SSM'!$N$93:$P$134,3,FALSE),0)</f>
        <v>0</v>
      </c>
      <c r="I320" s="141">
        <f>IFERROR(VLOOKUP(B320,'4SSM'!$R$93:$T$134,3,FALSE),0)</f>
        <v>0</v>
      </c>
      <c r="J320" s="171">
        <f>IFERROR(VLOOKUP(B320,'4SSM'!$V$93:$X$134,3,FALSE),0)</f>
        <v>0</v>
      </c>
    </row>
    <row r="321" spans="1:10" ht="15" customHeight="1">
      <c r="A321" s="116">
        <f>'4SSM'!A16</f>
        <v>0</v>
      </c>
      <c r="B321" s="82">
        <f>'4SSM'!B16</f>
        <v>0</v>
      </c>
      <c r="C321" s="117">
        <f t="shared" si="8"/>
        <v>0</v>
      </c>
      <c r="D321" s="140">
        <f t="shared" si="9"/>
        <v>0</v>
      </c>
      <c r="E321" s="105">
        <f>IFERROR(VLOOKUP(B321,'4SSM'!$B$93:$D$134,3,FALSE),0)</f>
        <v>0</v>
      </c>
      <c r="F321" s="105">
        <f>IFERROR(VLOOKUP(B321,'4SSM'!$F$93:$H$134,3,FALSE),0)</f>
        <v>0</v>
      </c>
      <c r="G321" s="105">
        <f>IFERROR(VLOOKUP(B321,'4SSM'!$J$93:$L$134,3,FALSE),0)</f>
        <v>0</v>
      </c>
      <c r="H321" s="106">
        <f>IFERROR(VLOOKUP(B321,'4SSM'!$N$93:$P$134,3,FALSE),0)</f>
        <v>0</v>
      </c>
      <c r="I321" s="141">
        <f>IFERROR(VLOOKUP(B321,'4SSM'!$R$93:$T$134,3,FALSE),0)</f>
        <v>0</v>
      </c>
      <c r="J321" s="171">
        <f>IFERROR(VLOOKUP(B321,'4SSM'!$V$93:$X$134,3,FALSE),0)</f>
        <v>0</v>
      </c>
    </row>
    <row r="322" spans="1:10" ht="15" customHeight="1">
      <c r="A322" s="116">
        <f>'4SSM'!A17</f>
        <v>0</v>
      </c>
      <c r="B322" s="82">
        <f>'4SSM'!B17</f>
        <v>0</v>
      </c>
      <c r="C322" s="117">
        <f t="shared" si="8"/>
        <v>0</v>
      </c>
      <c r="D322" s="140">
        <f t="shared" si="9"/>
        <v>0</v>
      </c>
      <c r="E322" s="105">
        <f>IFERROR(VLOOKUP(B322,'4SSM'!$B$93:$D$134,3,FALSE),0)</f>
        <v>0</v>
      </c>
      <c r="F322" s="105">
        <f>IFERROR(VLOOKUP(B322,'4SSM'!$F$93:$H$134,3,FALSE),0)</f>
        <v>0</v>
      </c>
      <c r="G322" s="105">
        <f>IFERROR(VLOOKUP(B322,'4SSM'!$J$93:$L$134,3,FALSE),0)</f>
        <v>0</v>
      </c>
      <c r="H322" s="106">
        <f>IFERROR(VLOOKUP(B322,'4SSM'!$N$93:$P$134,3,FALSE),0)</f>
        <v>0</v>
      </c>
      <c r="I322" s="141">
        <f>IFERROR(VLOOKUP(B322,'4SSM'!$R$93:$T$134,3,FALSE),0)</f>
        <v>0</v>
      </c>
      <c r="J322" s="171">
        <f>IFERROR(VLOOKUP(B322,'4SSM'!$V$93:$X$134,3,FALSE),0)</f>
        <v>0</v>
      </c>
    </row>
    <row r="323" spans="1:10" ht="15" customHeight="1">
      <c r="A323" s="116">
        <f>'4SSM'!A18</f>
        <v>0</v>
      </c>
      <c r="B323" s="82">
        <f>'4SSM'!B18</f>
        <v>0</v>
      </c>
      <c r="C323" s="117">
        <f t="shared" si="8"/>
        <v>0</v>
      </c>
      <c r="D323" s="140">
        <f t="shared" si="9"/>
        <v>0</v>
      </c>
      <c r="E323" s="105">
        <f>IFERROR(VLOOKUP(B323,'4SSM'!$B$93:$D$134,3,FALSE),0)</f>
        <v>0</v>
      </c>
      <c r="F323" s="105">
        <f>IFERROR(VLOOKUP(B323,'4SSM'!$F$93:$H$134,3,FALSE),0)</f>
        <v>0</v>
      </c>
      <c r="G323" s="105">
        <f>IFERROR(VLOOKUP(B323,'4SSM'!$J$93:$L$134,3,FALSE),0)</f>
        <v>0</v>
      </c>
      <c r="H323" s="106">
        <f>IFERROR(VLOOKUP(B323,'4SSM'!$N$93:$P$134,3,FALSE),0)</f>
        <v>0</v>
      </c>
      <c r="I323" s="141">
        <f>IFERROR(VLOOKUP(B323,'4SSM'!$R$93:$T$134,3,FALSE),0)</f>
        <v>0</v>
      </c>
      <c r="J323" s="171">
        <f>IFERROR(VLOOKUP(B323,'4SSM'!$V$93:$X$134,3,FALSE),0)</f>
        <v>0</v>
      </c>
    </row>
    <row r="324" spans="1:10" ht="15" customHeight="1">
      <c r="A324" s="116">
        <f>'4SSM'!A19</f>
        <v>0</v>
      </c>
      <c r="B324" s="82">
        <f>'4SSM'!B19</f>
        <v>0</v>
      </c>
      <c r="C324" s="117">
        <f t="shared" si="8"/>
        <v>0</v>
      </c>
      <c r="D324" s="140">
        <f t="shared" si="9"/>
        <v>0</v>
      </c>
      <c r="E324" s="105">
        <f>IFERROR(VLOOKUP(B324,'4SSM'!$B$93:$D$134,3,FALSE),0)</f>
        <v>0</v>
      </c>
      <c r="F324" s="105">
        <f>IFERROR(VLOOKUP(B324,'4SSM'!$F$93:$H$134,3,FALSE),0)</f>
        <v>0</v>
      </c>
      <c r="G324" s="105">
        <f>IFERROR(VLOOKUP(B324,'4SSM'!$J$93:$L$134,3,FALSE),0)</f>
        <v>0</v>
      </c>
      <c r="H324" s="106">
        <f>IFERROR(VLOOKUP(B324,'4SSM'!$N$93:$P$134,3,FALSE),0)</f>
        <v>0</v>
      </c>
      <c r="I324" s="141">
        <f>IFERROR(VLOOKUP(B324,'4SSM'!$R$93:$T$134,3,FALSE),0)</f>
        <v>0</v>
      </c>
      <c r="J324" s="171">
        <f>IFERROR(VLOOKUP(B324,'4SSM'!$V$93:$X$134,3,FALSE),0)</f>
        <v>0</v>
      </c>
    </row>
    <row r="325" spans="1:10" ht="15" customHeight="1">
      <c r="A325" s="116">
        <f>'4SSM'!A20</f>
        <v>0</v>
      </c>
      <c r="B325" s="82">
        <f>'4SSM'!B20</f>
        <v>0</v>
      </c>
      <c r="C325" s="117">
        <f t="shared" si="8"/>
        <v>0</v>
      </c>
      <c r="D325" s="140">
        <f t="shared" si="9"/>
        <v>0</v>
      </c>
      <c r="E325" s="105">
        <f>IFERROR(VLOOKUP(B325,'4SSM'!$B$93:$D$134,3,FALSE),0)</f>
        <v>0</v>
      </c>
      <c r="F325" s="105">
        <f>IFERROR(VLOOKUP(B325,'4SSM'!$F$93:$H$134,3,FALSE),0)</f>
        <v>0</v>
      </c>
      <c r="G325" s="105">
        <f>IFERROR(VLOOKUP(B325,'4SSM'!$J$93:$L$134,3,FALSE),0)</f>
        <v>0</v>
      </c>
      <c r="H325" s="106">
        <f>IFERROR(VLOOKUP(B325,'4SSM'!$N$93:$P$134,3,FALSE),0)</f>
        <v>0</v>
      </c>
      <c r="I325" s="141">
        <f>IFERROR(VLOOKUP(B325,'4SSM'!$R$93:$T$134,3,FALSE),0)</f>
        <v>0</v>
      </c>
      <c r="J325" s="171">
        <f>IFERROR(VLOOKUP(B325,'4SSM'!$V$93:$X$134,3,FALSE),0)</f>
        <v>0</v>
      </c>
    </row>
    <row r="326" spans="1:10" ht="15" customHeight="1">
      <c r="A326" s="116">
        <f>'4SSM'!A21</f>
        <v>0</v>
      </c>
      <c r="B326" s="82">
        <f>'4SSM'!B21</f>
        <v>0</v>
      </c>
      <c r="C326" s="117">
        <f t="shared" ref="C326:C366" si="10">SUM(E326:J326)</f>
        <v>0</v>
      </c>
      <c r="D326" s="140">
        <f t="shared" ref="D326:D389" si="11">SUM(E326:J326)-MIN(E326:I326)</f>
        <v>0</v>
      </c>
      <c r="E326" s="105">
        <f>IFERROR(VLOOKUP(B326,'4SSM'!$B$93:$D$134,3,FALSE),0)</f>
        <v>0</v>
      </c>
      <c r="F326" s="105">
        <f>IFERROR(VLOOKUP(B326,'4SSM'!$F$93:$H$134,3,FALSE),0)</f>
        <v>0</v>
      </c>
      <c r="G326" s="105">
        <f>IFERROR(VLOOKUP(B326,'4SSM'!$J$93:$L$134,3,FALSE),0)</f>
        <v>0</v>
      </c>
      <c r="H326" s="106">
        <f>IFERROR(VLOOKUP(B326,'4SSM'!$N$93:$P$134,3,FALSE),0)</f>
        <v>0</v>
      </c>
      <c r="I326" s="141">
        <f>IFERROR(VLOOKUP(B326,'4SSM'!$R$93:$T$134,3,FALSE),0)</f>
        <v>0</v>
      </c>
      <c r="J326" s="171">
        <f>IFERROR(VLOOKUP(B326,'4SSM'!$V$93:$X$134,3,FALSE),0)</f>
        <v>0</v>
      </c>
    </row>
    <row r="327" spans="1:10" ht="15" customHeight="1">
      <c r="A327" s="116">
        <f>'4SSM'!A22</f>
        <v>0</v>
      </c>
      <c r="B327" s="82">
        <f>'4SSM'!B22</f>
        <v>0</v>
      </c>
      <c r="C327" s="117">
        <f t="shared" si="10"/>
        <v>0</v>
      </c>
      <c r="D327" s="140">
        <f t="shared" si="11"/>
        <v>0</v>
      </c>
      <c r="E327" s="105">
        <f>IFERROR(VLOOKUP(B327,'4SSM'!$B$93:$D$134,3,FALSE),0)</f>
        <v>0</v>
      </c>
      <c r="F327" s="105">
        <f>IFERROR(VLOOKUP(B327,'4SSM'!$F$93:$H$134,3,FALSE),0)</f>
        <v>0</v>
      </c>
      <c r="G327" s="105">
        <f>IFERROR(VLOOKUP(B327,'4SSM'!$J$93:$L$134,3,FALSE),0)</f>
        <v>0</v>
      </c>
      <c r="H327" s="106">
        <f>IFERROR(VLOOKUP(B327,'4SSM'!$N$93:$P$134,3,FALSE),0)</f>
        <v>0</v>
      </c>
      <c r="I327" s="141">
        <f>IFERROR(VLOOKUP(B327,'4SSM'!$R$93:$T$134,3,FALSE),0)</f>
        <v>0</v>
      </c>
      <c r="J327" s="171">
        <f>IFERROR(VLOOKUP(B327,'4SSM'!$V$93:$X$134,3,FALSE),0)</f>
        <v>0</v>
      </c>
    </row>
    <row r="328" spans="1:10" ht="15" customHeight="1">
      <c r="A328" s="116">
        <f>'4SSM'!A23</f>
        <v>0</v>
      </c>
      <c r="B328" s="82">
        <f>'4SSM'!B23</f>
        <v>0</v>
      </c>
      <c r="C328" s="117">
        <f t="shared" si="10"/>
        <v>0</v>
      </c>
      <c r="D328" s="140">
        <f t="shared" si="11"/>
        <v>0</v>
      </c>
      <c r="E328" s="105">
        <f>IFERROR(VLOOKUP(B328,'4SSM'!$B$93:$D$134,3,FALSE),0)</f>
        <v>0</v>
      </c>
      <c r="F328" s="105">
        <f>IFERROR(VLOOKUP(B328,'4SSM'!$F$93:$H$134,3,FALSE),0)</f>
        <v>0</v>
      </c>
      <c r="G328" s="105">
        <f>IFERROR(VLOOKUP(B328,'4SSM'!$J$93:$L$134,3,FALSE),0)</f>
        <v>0</v>
      </c>
      <c r="H328" s="106">
        <f>IFERROR(VLOOKUP(B328,'4SSM'!$N$93:$P$134,3,FALSE),0)</f>
        <v>0</v>
      </c>
      <c r="I328" s="141">
        <f>IFERROR(VLOOKUP(B328,'4SSM'!$R$93:$T$134,3,FALSE),0)</f>
        <v>0</v>
      </c>
      <c r="J328" s="171">
        <f>IFERROR(VLOOKUP(B328,'4SSM'!$V$93:$X$134,3,FALSE),0)</f>
        <v>0</v>
      </c>
    </row>
    <row r="329" spans="1:10" ht="15" customHeight="1">
      <c r="A329" s="116">
        <f>'4SSM'!A24</f>
        <v>0</v>
      </c>
      <c r="B329" s="82">
        <f>'4SSM'!B24</f>
        <v>0</v>
      </c>
      <c r="C329" s="117">
        <f t="shared" si="10"/>
        <v>0</v>
      </c>
      <c r="D329" s="140">
        <f t="shared" si="11"/>
        <v>0</v>
      </c>
      <c r="E329" s="105">
        <f>IFERROR(VLOOKUP(B329,'4SSM'!$B$93:$D$134,3,FALSE),0)</f>
        <v>0</v>
      </c>
      <c r="F329" s="105">
        <f>IFERROR(VLOOKUP(B329,'4SSM'!$F$93:$H$134,3,FALSE),0)</f>
        <v>0</v>
      </c>
      <c r="G329" s="105">
        <f>IFERROR(VLOOKUP(B329,'4SSM'!$J$93:$L$134,3,FALSE),0)</f>
        <v>0</v>
      </c>
      <c r="H329" s="106">
        <f>IFERROR(VLOOKUP(B329,'4SSM'!$N$93:$P$134,3,FALSE),0)</f>
        <v>0</v>
      </c>
      <c r="I329" s="141">
        <f>IFERROR(VLOOKUP(B329,'4SSM'!$R$93:$T$134,3,FALSE),0)</f>
        <v>0</v>
      </c>
      <c r="J329" s="171">
        <f>IFERROR(VLOOKUP(B329,'4SSM'!$V$93:$X$134,3,FALSE),0)</f>
        <v>0</v>
      </c>
    </row>
    <row r="330" spans="1:10" ht="15" customHeight="1">
      <c r="A330" s="116">
        <f>'4SSM'!A25</f>
        <v>0</v>
      </c>
      <c r="B330" s="82">
        <f>'4SSM'!B25</f>
        <v>0</v>
      </c>
      <c r="C330" s="117">
        <f t="shared" si="10"/>
        <v>0</v>
      </c>
      <c r="D330" s="140">
        <f t="shared" si="11"/>
        <v>0</v>
      </c>
      <c r="E330" s="105">
        <f>IFERROR(VLOOKUP(B330,'4SSM'!$B$93:$D$134,3,FALSE),0)</f>
        <v>0</v>
      </c>
      <c r="F330" s="105">
        <f>IFERROR(VLOOKUP(B330,'4SSM'!$F$93:$H$134,3,FALSE),0)</f>
        <v>0</v>
      </c>
      <c r="G330" s="105">
        <f>IFERROR(VLOOKUP(B330,'4SSM'!$J$93:$L$134,3,FALSE),0)</f>
        <v>0</v>
      </c>
      <c r="H330" s="106">
        <f>IFERROR(VLOOKUP(B330,'4SSM'!$N$93:$P$134,3,FALSE),0)</f>
        <v>0</v>
      </c>
      <c r="I330" s="141">
        <f>IFERROR(VLOOKUP(B330,'4SSM'!$R$93:$T$134,3,FALSE),0)</f>
        <v>0</v>
      </c>
      <c r="J330" s="171">
        <f>IFERROR(VLOOKUP(B330,'4SSM'!$V$93:$X$134,3,FALSE),0)</f>
        <v>0</v>
      </c>
    </row>
    <row r="331" spans="1:10" ht="15" customHeight="1">
      <c r="A331" s="116">
        <f>'4SSM'!A26</f>
        <v>0</v>
      </c>
      <c r="B331" s="82">
        <f>'4SSM'!B26</f>
        <v>0</v>
      </c>
      <c r="C331" s="117">
        <f t="shared" si="10"/>
        <v>0</v>
      </c>
      <c r="D331" s="140">
        <f t="shared" si="11"/>
        <v>0</v>
      </c>
      <c r="E331" s="105">
        <f>IFERROR(VLOOKUP(B331,'4SSM'!$B$93:$D$134,3,FALSE),0)</f>
        <v>0</v>
      </c>
      <c r="F331" s="105">
        <f>IFERROR(VLOOKUP(B331,'4SSM'!$F$93:$H$134,3,FALSE),0)</f>
        <v>0</v>
      </c>
      <c r="G331" s="105">
        <f>IFERROR(VLOOKUP(B331,'4SSM'!$J$93:$L$134,3,FALSE),0)</f>
        <v>0</v>
      </c>
      <c r="H331" s="106">
        <f>IFERROR(VLOOKUP(B331,'4SSM'!$N$93:$P$134,3,FALSE),0)</f>
        <v>0</v>
      </c>
      <c r="I331" s="141">
        <f>IFERROR(VLOOKUP(B331,'4SSM'!$R$93:$T$134,3,FALSE),0)</f>
        <v>0</v>
      </c>
      <c r="J331" s="171">
        <f>IFERROR(VLOOKUP(B331,'4SSM'!$V$93:$X$134,3,FALSE),0)</f>
        <v>0</v>
      </c>
    </row>
    <row r="332" spans="1:10" ht="15" customHeight="1">
      <c r="A332" s="116">
        <f>'4SSM'!A27</f>
        <v>0</v>
      </c>
      <c r="B332" s="82">
        <f>'4SSM'!B27</f>
        <v>0</v>
      </c>
      <c r="C332" s="117">
        <f t="shared" si="10"/>
        <v>0</v>
      </c>
      <c r="D332" s="140">
        <f t="shared" si="11"/>
        <v>0</v>
      </c>
      <c r="E332" s="105">
        <f>IFERROR(VLOOKUP(B332,'4SSM'!$B$93:$D$134,3,FALSE),0)</f>
        <v>0</v>
      </c>
      <c r="F332" s="105">
        <f>IFERROR(VLOOKUP(B332,'4SSM'!$F$93:$H$134,3,FALSE),0)</f>
        <v>0</v>
      </c>
      <c r="G332" s="105">
        <f>IFERROR(VLOOKUP(B332,'4SSM'!$J$93:$L$134,3,FALSE),0)</f>
        <v>0</v>
      </c>
      <c r="H332" s="106">
        <f>IFERROR(VLOOKUP(B332,'4SSM'!$N$93:$P$134,3,FALSE),0)</f>
        <v>0</v>
      </c>
      <c r="I332" s="141">
        <f>IFERROR(VLOOKUP(B332,'4SSM'!$R$93:$T$134,3,FALSE),0)</f>
        <v>0</v>
      </c>
      <c r="J332" s="171">
        <f>IFERROR(VLOOKUP(B332,'4SSM'!$V$93:$X$134,3,FALSE),0)</f>
        <v>0</v>
      </c>
    </row>
    <row r="333" spans="1:10" ht="15" customHeight="1">
      <c r="A333" s="116">
        <f>'4SSM'!A28</f>
        <v>0</v>
      </c>
      <c r="B333" s="82">
        <f>'4SSM'!B28</f>
        <v>0</v>
      </c>
      <c r="C333" s="117">
        <f t="shared" si="10"/>
        <v>0</v>
      </c>
      <c r="D333" s="140">
        <f t="shared" si="11"/>
        <v>0</v>
      </c>
      <c r="E333" s="105">
        <f>IFERROR(VLOOKUP(B333,'4SSM'!$B$93:$D$134,3,FALSE),0)</f>
        <v>0</v>
      </c>
      <c r="F333" s="105">
        <f>IFERROR(VLOOKUP(B333,'4SSM'!$F$93:$H$134,3,FALSE),0)</f>
        <v>0</v>
      </c>
      <c r="G333" s="105">
        <f>IFERROR(VLOOKUP(B333,'4SSM'!$J$93:$L$134,3,FALSE),0)</f>
        <v>0</v>
      </c>
      <c r="H333" s="106">
        <f>IFERROR(VLOOKUP(B333,'4SSM'!$N$93:$P$134,3,FALSE),0)</f>
        <v>0</v>
      </c>
      <c r="I333" s="141">
        <f>IFERROR(VLOOKUP(B333,'4SSM'!$R$93:$T$134,3,FALSE),0)</f>
        <v>0</v>
      </c>
      <c r="J333" s="171">
        <f>IFERROR(VLOOKUP(B333,'4SSM'!$V$93:$X$134,3,FALSE),0)</f>
        <v>0</v>
      </c>
    </row>
    <row r="334" spans="1:10" ht="15" customHeight="1">
      <c r="A334" s="116">
        <f>'4SSM'!A29</f>
        <v>0</v>
      </c>
      <c r="B334" s="82">
        <f>'4SSM'!B29</f>
        <v>0</v>
      </c>
      <c r="C334" s="117">
        <f t="shared" si="10"/>
        <v>0</v>
      </c>
      <c r="D334" s="140">
        <f t="shared" si="11"/>
        <v>0</v>
      </c>
      <c r="E334" s="105">
        <f>IFERROR(VLOOKUP(B334,'4SSM'!$B$93:$D$134,3,FALSE),0)</f>
        <v>0</v>
      </c>
      <c r="F334" s="105">
        <f>IFERROR(VLOOKUP(B334,'4SSM'!$F$93:$H$134,3,FALSE),0)</f>
        <v>0</v>
      </c>
      <c r="G334" s="105">
        <f>IFERROR(VLOOKUP(B334,'4SSM'!$J$93:$L$134,3,FALSE),0)</f>
        <v>0</v>
      </c>
      <c r="H334" s="106">
        <f>IFERROR(VLOOKUP(B334,'4SSM'!$N$93:$P$134,3,FALSE),0)</f>
        <v>0</v>
      </c>
      <c r="I334" s="141">
        <f>IFERROR(VLOOKUP(B334,'4SSM'!$R$93:$T$134,3,FALSE),0)</f>
        <v>0</v>
      </c>
      <c r="J334" s="171">
        <f>IFERROR(VLOOKUP(B334,'4SSM'!$V$93:$X$134,3,FALSE),0)</f>
        <v>0</v>
      </c>
    </row>
    <row r="335" spans="1:10" ht="15" customHeight="1">
      <c r="A335" s="116">
        <f>'4SSM'!A30</f>
        <v>0</v>
      </c>
      <c r="B335" s="82">
        <f>'4SSM'!B30</f>
        <v>0</v>
      </c>
      <c r="C335" s="117">
        <f t="shared" si="10"/>
        <v>0</v>
      </c>
      <c r="D335" s="140">
        <f t="shared" si="11"/>
        <v>0</v>
      </c>
      <c r="E335" s="105">
        <f>IFERROR(VLOOKUP(B335,'4SSM'!$B$93:$D$134,3,FALSE),0)</f>
        <v>0</v>
      </c>
      <c r="F335" s="105">
        <f>IFERROR(VLOOKUP(B335,'4SSM'!$F$93:$H$134,3,FALSE),0)</f>
        <v>0</v>
      </c>
      <c r="G335" s="105">
        <f>IFERROR(VLOOKUP(B335,'4SSM'!$J$93:$L$134,3,FALSE),0)</f>
        <v>0</v>
      </c>
      <c r="H335" s="106">
        <f>IFERROR(VLOOKUP(B335,'4SSM'!$N$93:$P$134,3,FALSE),0)</f>
        <v>0</v>
      </c>
      <c r="I335" s="141">
        <f>IFERROR(VLOOKUP(B335,'4SSM'!$R$93:$T$134,3,FALSE),0)</f>
        <v>0</v>
      </c>
      <c r="J335" s="171">
        <f>IFERROR(VLOOKUP(B335,'4SSM'!$V$93:$X$134,3,FALSE),0)</f>
        <v>0</v>
      </c>
    </row>
    <row r="336" spans="1:10" ht="15" customHeight="1">
      <c r="A336" s="116">
        <f>'4SSM'!A31</f>
        <v>0</v>
      </c>
      <c r="B336" s="82">
        <f>'4SSM'!B31</f>
        <v>0</v>
      </c>
      <c r="C336" s="117">
        <f t="shared" si="10"/>
        <v>0</v>
      </c>
      <c r="D336" s="140">
        <f t="shared" si="11"/>
        <v>0</v>
      </c>
      <c r="E336" s="105">
        <f>IFERROR(VLOOKUP(B336,'4SSM'!$B$93:$D$134,3,FALSE),0)</f>
        <v>0</v>
      </c>
      <c r="F336" s="105">
        <f>IFERROR(VLOOKUP(B336,'4SSM'!$F$93:$H$134,3,FALSE),0)</f>
        <v>0</v>
      </c>
      <c r="G336" s="105">
        <f>IFERROR(VLOOKUP(B336,'4SSM'!$J$93:$L$134,3,FALSE),0)</f>
        <v>0</v>
      </c>
      <c r="H336" s="106">
        <f>IFERROR(VLOOKUP(B336,'4SSM'!$N$93:$P$134,3,FALSE),0)</f>
        <v>0</v>
      </c>
      <c r="I336" s="141">
        <f>IFERROR(VLOOKUP(B336,'4SSM'!$R$93:$T$134,3,FALSE),0)</f>
        <v>0</v>
      </c>
      <c r="J336" s="171">
        <f>IFERROR(VLOOKUP(B336,'4SSM'!$V$93:$X$134,3,FALSE),0)</f>
        <v>0</v>
      </c>
    </row>
    <row r="337" spans="1:10" ht="15" customHeight="1">
      <c r="A337" s="116">
        <f>'4SSM'!A32</f>
        <v>0</v>
      </c>
      <c r="B337" s="82">
        <f>'4SSM'!B32</f>
        <v>0</v>
      </c>
      <c r="C337" s="117">
        <f t="shared" si="10"/>
        <v>0</v>
      </c>
      <c r="D337" s="140">
        <f t="shared" si="11"/>
        <v>0</v>
      </c>
      <c r="E337" s="105">
        <f>IFERROR(VLOOKUP(B337,'4SSM'!$B$93:$D$134,3,FALSE),0)</f>
        <v>0</v>
      </c>
      <c r="F337" s="105">
        <f>IFERROR(VLOOKUP(B337,'4SSM'!$F$93:$H$134,3,FALSE),0)</f>
        <v>0</v>
      </c>
      <c r="G337" s="105">
        <f>IFERROR(VLOOKUP(B337,'4SSM'!$J$93:$L$134,3,FALSE),0)</f>
        <v>0</v>
      </c>
      <c r="H337" s="106">
        <f>IFERROR(VLOOKUP(B337,'4SSM'!$N$93:$P$134,3,FALSE),0)</f>
        <v>0</v>
      </c>
      <c r="I337" s="141">
        <f>IFERROR(VLOOKUP(B337,'4SSM'!$R$93:$T$134,3,FALSE),0)</f>
        <v>0</v>
      </c>
      <c r="J337" s="171">
        <f>IFERROR(VLOOKUP(B337,'4SSM'!$V$93:$X$134,3,FALSE),0)</f>
        <v>0</v>
      </c>
    </row>
    <row r="338" spans="1:10" ht="15" customHeight="1">
      <c r="A338" s="116">
        <f>'4SSM'!A33</f>
        <v>0</v>
      </c>
      <c r="B338" s="82">
        <f>'4SSM'!B33</f>
        <v>0</v>
      </c>
      <c r="C338" s="117">
        <f t="shared" si="10"/>
        <v>0</v>
      </c>
      <c r="D338" s="140">
        <f t="shared" si="11"/>
        <v>0</v>
      </c>
      <c r="E338" s="105">
        <f>IFERROR(VLOOKUP(B338,'4SSM'!$B$93:$D$134,3,FALSE),0)</f>
        <v>0</v>
      </c>
      <c r="F338" s="105">
        <f>IFERROR(VLOOKUP(B338,'4SSM'!$F$93:$H$134,3,FALSE),0)</f>
        <v>0</v>
      </c>
      <c r="G338" s="105">
        <f>IFERROR(VLOOKUP(B338,'4SSM'!$J$93:$L$134,3,FALSE),0)</f>
        <v>0</v>
      </c>
      <c r="H338" s="106">
        <f>IFERROR(VLOOKUP(B338,'4SSM'!$N$93:$P$134,3,FALSE),0)</f>
        <v>0</v>
      </c>
      <c r="I338" s="141">
        <f>IFERROR(VLOOKUP(B338,'4SSM'!$R$93:$T$134,3,FALSE),0)</f>
        <v>0</v>
      </c>
      <c r="J338" s="171">
        <f>IFERROR(VLOOKUP(B338,'4SSM'!$V$93:$X$134,3,FALSE),0)</f>
        <v>0</v>
      </c>
    </row>
    <row r="339" spans="1:10" ht="15" customHeight="1">
      <c r="A339" s="116">
        <f>'4SSM'!A34</f>
        <v>0</v>
      </c>
      <c r="B339" s="82">
        <f>'4SSM'!B34</f>
        <v>0</v>
      </c>
      <c r="C339" s="117">
        <f t="shared" si="10"/>
        <v>0</v>
      </c>
      <c r="D339" s="140">
        <f t="shared" si="11"/>
        <v>0</v>
      </c>
      <c r="E339" s="105">
        <f>IFERROR(VLOOKUP(B339,'4SSM'!$B$93:$D$134,3,FALSE),0)</f>
        <v>0</v>
      </c>
      <c r="F339" s="105">
        <f>IFERROR(VLOOKUP(B339,'4SSM'!$F$93:$H$134,3,FALSE),0)</f>
        <v>0</v>
      </c>
      <c r="G339" s="105">
        <f>IFERROR(VLOOKUP(B339,'4SSM'!$J$93:$L$134,3,FALSE),0)</f>
        <v>0</v>
      </c>
      <c r="H339" s="106">
        <f>IFERROR(VLOOKUP(B339,'4SSM'!$N$93:$P$134,3,FALSE),0)</f>
        <v>0</v>
      </c>
      <c r="I339" s="141">
        <f>IFERROR(VLOOKUP(B339,'4SSM'!$R$93:$T$134,3,FALSE),0)</f>
        <v>0</v>
      </c>
      <c r="J339" s="171">
        <f>IFERROR(VLOOKUP(B339,'4SSM'!$V$93:$X$134,3,FALSE),0)</f>
        <v>0</v>
      </c>
    </row>
    <row r="340" spans="1:10" ht="15" customHeight="1">
      <c r="A340" s="116">
        <f>'4SSM'!A35</f>
        <v>0</v>
      </c>
      <c r="B340" s="82">
        <f>'4SSM'!B35</f>
        <v>0</v>
      </c>
      <c r="C340" s="117">
        <f t="shared" si="10"/>
        <v>0</v>
      </c>
      <c r="D340" s="140">
        <f t="shared" si="11"/>
        <v>0</v>
      </c>
      <c r="E340" s="105">
        <f>IFERROR(VLOOKUP(B340,'4SSM'!$B$93:$D$134,3,FALSE),0)</f>
        <v>0</v>
      </c>
      <c r="F340" s="105">
        <f>IFERROR(VLOOKUP(B340,'4SSM'!$F$93:$H$134,3,FALSE),0)</f>
        <v>0</v>
      </c>
      <c r="G340" s="105">
        <f>IFERROR(VLOOKUP(B340,'4SSM'!$J$93:$L$134,3,FALSE),0)</f>
        <v>0</v>
      </c>
      <c r="H340" s="106">
        <f>IFERROR(VLOOKUP(B340,'4SSM'!$N$93:$P$134,3,FALSE),0)</f>
        <v>0</v>
      </c>
      <c r="I340" s="141">
        <f>IFERROR(VLOOKUP(B340,'4SSM'!$R$93:$T$134,3,FALSE),0)</f>
        <v>0</v>
      </c>
      <c r="J340" s="171">
        <f>IFERROR(VLOOKUP(B340,'4SSM'!$V$93:$X$134,3,FALSE),0)</f>
        <v>0</v>
      </c>
    </row>
    <row r="341" spans="1:10" ht="15" customHeight="1">
      <c r="A341" s="116">
        <f>'4SSM'!A36</f>
        <v>0</v>
      </c>
      <c r="B341" s="82">
        <f>'4SSM'!B36</f>
        <v>0</v>
      </c>
      <c r="C341" s="117">
        <f t="shared" si="10"/>
        <v>0</v>
      </c>
      <c r="D341" s="140">
        <f t="shared" si="11"/>
        <v>0</v>
      </c>
      <c r="E341" s="105">
        <f>IFERROR(VLOOKUP(B341,'4SSM'!$B$93:$D$134,3,FALSE),0)</f>
        <v>0</v>
      </c>
      <c r="F341" s="105">
        <f>IFERROR(VLOOKUP(B341,'4SSM'!$F$93:$H$134,3,FALSE),0)</f>
        <v>0</v>
      </c>
      <c r="G341" s="105">
        <f>IFERROR(VLOOKUP(B341,'4SSM'!$J$93:$L$134,3,FALSE),0)</f>
        <v>0</v>
      </c>
      <c r="H341" s="106">
        <f>IFERROR(VLOOKUP(B341,'4SSM'!$N$93:$P$134,3,FALSE),0)</f>
        <v>0</v>
      </c>
      <c r="I341" s="141">
        <f>IFERROR(VLOOKUP(B341,'4SSM'!$R$93:$T$134,3,FALSE),0)</f>
        <v>0</v>
      </c>
      <c r="J341" s="171">
        <f>IFERROR(VLOOKUP(B341,'4SSM'!$V$93:$X$134,3,FALSE),0)</f>
        <v>0</v>
      </c>
    </row>
    <row r="342" spans="1:10" ht="15" customHeight="1">
      <c r="A342" s="116">
        <f>'4SSM'!A37</f>
        <v>0</v>
      </c>
      <c r="B342" s="82">
        <f>'4SSM'!B37</f>
        <v>0</v>
      </c>
      <c r="C342" s="117">
        <f t="shared" si="10"/>
        <v>0</v>
      </c>
      <c r="D342" s="140">
        <f t="shared" si="11"/>
        <v>0</v>
      </c>
      <c r="E342" s="105">
        <f>IFERROR(VLOOKUP(B342,'4SSM'!$B$93:$D$134,3,FALSE),0)</f>
        <v>0</v>
      </c>
      <c r="F342" s="105">
        <f>IFERROR(VLOOKUP(B342,'4SSM'!$F$93:$H$134,3,FALSE),0)</f>
        <v>0</v>
      </c>
      <c r="G342" s="105">
        <f>IFERROR(VLOOKUP(B342,'4SSM'!$J$93:$L$134,3,FALSE),0)</f>
        <v>0</v>
      </c>
      <c r="H342" s="106">
        <f>IFERROR(VLOOKUP(B342,'4SSM'!$N$93:$P$134,3,FALSE),0)</f>
        <v>0</v>
      </c>
      <c r="I342" s="141">
        <f>IFERROR(VLOOKUP(B342,'4SSM'!$R$93:$T$134,3,FALSE),0)</f>
        <v>0</v>
      </c>
      <c r="J342" s="171">
        <f>IFERROR(VLOOKUP(B342,'4SSM'!$V$93:$X$134,3,FALSE),0)</f>
        <v>0</v>
      </c>
    </row>
    <row r="343" spans="1:10" ht="15" customHeight="1">
      <c r="A343" s="116">
        <f>'4SSM'!A38</f>
        <v>0</v>
      </c>
      <c r="B343" s="82">
        <f>'4SSM'!B38</f>
        <v>0</v>
      </c>
      <c r="C343" s="117">
        <f t="shared" si="10"/>
        <v>0</v>
      </c>
      <c r="D343" s="140">
        <f t="shared" si="11"/>
        <v>0</v>
      </c>
      <c r="E343" s="105">
        <f>IFERROR(VLOOKUP(B343,'4SSM'!$B$93:$D$134,3,FALSE),0)</f>
        <v>0</v>
      </c>
      <c r="F343" s="105">
        <f>IFERROR(VLOOKUP(B343,'4SSM'!$F$93:$H$134,3,FALSE),0)</f>
        <v>0</v>
      </c>
      <c r="G343" s="105">
        <f>IFERROR(VLOOKUP(B343,'4SSM'!$J$93:$L$134,3,FALSE),0)</f>
        <v>0</v>
      </c>
      <c r="H343" s="106">
        <f>IFERROR(VLOOKUP(B343,'4SSM'!$N$93:$P$134,3,FALSE),0)</f>
        <v>0</v>
      </c>
      <c r="I343" s="141">
        <f>IFERROR(VLOOKUP(B343,'4SSM'!$R$93:$T$134,3,FALSE),0)</f>
        <v>0</v>
      </c>
      <c r="J343" s="171">
        <f>IFERROR(VLOOKUP(B343,'4SSM'!$V$93:$X$134,3,FALSE),0)</f>
        <v>0</v>
      </c>
    </row>
    <row r="344" spans="1:10" ht="15" customHeight="1">
      <c r="A344" s="116">
        <f>'4SSM'!A39</f>
        <v>0</v>
      </c>
      <c r="B344" s="82">
        <f>'4SSM'!B39</f>
        <v>0</v>
      </c>
      <c r="C344" s="117">
        <f t="shared" si="10"/>
        <v>0</v>
      </c>
      <c r="D344" s="140">
        <f t="shared" si="11"/>
        <v>0</v>
      </c>
      <c r="E344" s="105">
        <f>IFERROR(VLOOKUP(B344,'4SSM'!$B$93:$D$134,3,FALSE),0)</f>
        <v>0</v>
      </c>
      <c r="F344" s="105">
        <f>IFERROR(VLOOKUP(B344,'4SSM'!$F$93:$H$134,3,FALSE),0)</f>
        <v>0</v>
      </c>
      <c r="G344" s="105">
        <f>IFERROR(VLOOKUP(B344,'4SSM'!$J$93:$L$134,3,FALSE),0)</f>
        <v>0</v>
      </c>
      <c r="H344" s="106">
        <f>IFERROR(VLOOKUP(B344,'4SSM'!$N$93:$P$134,3,FALSE),0)</f>
        <v>0</v>
      </c>
      <c r="I344" s="141">
        <f>IFERROR(VLOOKUP(B344,'4SSM'!$R$93:$T$134,3,FALSE),0)</f>
        <v>0</v>
      </c>
      <c r="J344" s="171">
        <f>IFERROR(VLOOKUP(B344,'4SSM'!$V$93:$X$134,3,FALSE),0)</f>
        <v>0</v>
      </c>
    </row>
    <row r="345" spans="1:10" ht="15" customHeight="1">
      <c r="A345" s="116">
        <f>'4SSM'!A40</f>
        <v>0</v>
      </c>
      <c r="B345" s="82">
        <f>'4SSM'!B40</f>
        <v>0</v>
      </c>
      <c r="C345" s="117">
        <f t="shared" si="10"/>
        <v>0</v>
      </c>
      <c r="D345" s="140">
        <f t="shared" si="11"/>
        <v>0</v>
      </c>
      <c r="E345" s="105">
        <f>IFERROR(VLOOKUP(B345,'4SSM'!$B$93:$D$134,3,FALSE),0)</f>
        <v>0</v>
      </c>
      <c r="F345" s="105">
        <f>IFERROR(VLOOKUP(B345,'4SSM'!$F$93:$H$134,3,FALSE),0)</f>
        <v>0</v>
      </c>
      <c r="G345" s="105">
        <f>IFERROR(VLOOKUP(B345,'4SSM'!$J$93:$L$134,3,FALSE),0)</f>
        <v>0</v>
      </c>
      <c r="H345" s="106">
        <f>IFERROR(VLOOKUP(B345,'4SSM'!$N$93:$P$134,3,FALSE),0)</f>
        <v>0</v>
      </c>
      <c r="I345" s="141">
        <f>IFERROR(VLOOKUP(B345,'4SSM'!$R$93:$T$134,3,FALSE),0)</f>
        <v>0</v>
      </c>
      <c r="J345" s="171">
        <f>IFERROR(VLOOKUP(B345,'4SSM'!$V$93:$X$134,3,FALSE),0)</f>
        <v>0</v>
      </c>
    </row>
    <row r="346" spans="1:10" ht="15" customHeight="1">
      <c r="A346" s="116">
        <f>'4SSM'!A41</f>
        <v>0</v>
      </c>
      <c r="B346" s="82">
        <f>'4SSM'!B41</f>
        <v>0</v>
      </c>
      <c r="C346" s="117">
        <f t="shared" si="10"/>
        <v>0</v>
      </c>
      <c r="D346" s="140">
        <f t="shared" si="11"/>
        <v>0</v>
      </c>
      <c r="E346" s="105">
        <f>IFERROR(VLOOKUP(B346,'4SSM'!$B$93:$D$134,3,FALSE),0)</f>
        <v>0</v>
      </c>
      <c r="F346" s="105">
        <f>IFERROR(VLOOKUP(B346,'4SSM'!$F$93:$H$134,3,FALSE),0)</f>
        <v>0</v>
      </c>
      <c r="G346" s="105">
        <f>IFERROR(VLOOKUP(B346,'4SSM'!$J$93:$L$134,3,FALSE),0)</f>
        <v>0</v>
      </c>
      <c r="H346" s="106">
        <f>IFERROR(VLOOKUP(B346,'4SSM'!$N$93:$P$134,3,FALSE),0)</f>
        <v>0</v>
      </c>
      <c r="I346" s="141">
        <f>IFERROR(VLOOKUP(B346,'4SSM'!$R$93:$T$134,3,FALSE),0)</f>
        <v>0</v>
      </c>
      <c r="J346" s="171">
        <f>IFERROR(VLOOKUP(B346,'4SSM'!$V$93:$X$134,3,FALSE),0)</f>
        <v>0</v>
      </c>
    </row>
    <row r="347" spans="1:10" ht="15" customHeight="1">
      <c r="A347" s="116">
        <f>'4SSM'!A42</f>
        <v>0</v>
      </c>
      <c r="B347" s="82">
        <f>'4SSM'!B42</f>
        <v>0</v>
      </c>
      <c r="C347" s="117">
        <f t="shared" si="10"/>
        <v>0</v>
      </c>
      <c r="D347" s="140">
        <f t="shared" si="11"/>
        <v>0</v>
      </c>
      <c r="E347" s="105">
        <f>IFERROR(VLOOKUP(B347,'4SSM'!$B$93:$D$134,3,FALSE),0)</f>
        <v>0</v>
      </c>
      <c r="F347" s="105">
        <f>IFERROR(VLOOKUP(B347,'4SSM'!$F$93:$H$134,3,FALSE),0)</f>
        <v>0</v>
      </c>
      <c r="G347" s="105">
        <f>IFERROR(VLOOKUP(B347,'4SSM'!$J$93:$L$134,3,FALSE),0)</f>
        <v>0</v>
      </c>
      <c r="H347" s="106">
        <f>IFERROR(VLOOKUP(B347,'4SSM'!$N$93:$P$134,3,FALSE),0)</f>
        <v>0</v>
      </c>
      <c r="I347" s="141">
        <f>IFERROR(VLOOKUP(B347,'4SSM'!$R$93:$T$134,3,FALSE),0)</f>
        <v>0</v>
      </c>
      <c r="J347" s="171">
        <f>IFERROR(VLOOKUP(B347,'4SSM'!$V$93:$X$134,3,FALSE),0)</f>
        <v>0</v>
      </c>
    </row>
    <row r="348" spans="1:10" ht="15" customHeight="1">
      <c r="A348" s="116">
        <f>'4SSM'!A43</f>
        <v>0</v>
      </c>
      <c r="B348" s="82">
        <f>'4SSM'!B43</f>
        <v>0</v>
      </c>
      <c r="C348" s="117">
        <f t="shared" si="10"/>
        <v>0</v>
      </c>
      <c r="D348" s="140">
        <f t="shared" si="11"/>
        <v>0</v>
      </c>
      <c r="E348" s="105">
        <f>IFERROR(VLOOKUP(B348,'4SSM'!$B$93:$D$134,3,FALSE),0)</f>
        <v>0</v>
      </c>
      <c r="F348" s="105">
        <f>IFERROR(VLOOKUP(B348,'4SSM'!$F$93:$H$134,3,FALSE),0)</f>
        <v>0</v>
      </c>
      <c r="G348" s="105">
        <f>IFERROR(VLOOKUP(B348,'4SSM'!$J$93:$L$134,3,FALSE),0)</f>
        <v>0</v>
      </c>
      <c r="H348" s="106">
        <f>IFERROR(VLOOKUP(B348,'4SSM'!$N$93:$P$134,3,FALSE),0)</f>
        <v>0</v>
      </c>
      <c r="I348" s="141">
        <f>IFERROR(VLOOKUP(B348,'4SSM'!$R$93:$T$134,3,FALSE),0)</f>
        <v>0</v>
      </c>
      <c r="J348" s="171">
        <f>IFERROR(VLOOKUP(B348,'4SSM'!$V$93:$X$134,3,FALSE),0)</f>
        <v>0</v>
      </c>
    </row>
    <row r="349" spans="1:10" ht="15" customHeight="1">
      <c r="A349" s="116">
        <f>'4SSM'!A44</f>
        <v>0</v>
      </c>
      <c r="B349" s="82">
        <f>'4SSM'!B44</f>
        <v>0</v>
      </c>
      <c r="C349" s="117">
        <f t="shared" si="10"/>
        <v>0</v>
      </c>
      <c r="D349" s="140">
        <f t="shared" si="11"/>
        <v>0</v>
      </c>
      <c r="E349" s="105">
        <f>IFERROR(VLOOKUP(B349,'4SSM'!$B$93:$D$134,3,FALSE),0)</f>
        <v>0</v>
      </c>
      <c r="F349" s="105">
        <f>IFERROR(VLOOKUP(B349,'4SSM'!$F$93:$H$134,3,FALSE),0)</f>
        <v>0</v>
      </c>
      <c r="G349" s="105">
        <f>IFERROR(VLOOKUP(B349,'4SSM'!$J$93:$L$134,3,FALSE),0)</f>
        <v>0</v>
      </c>
      <c r="H349" s="106">
        <f>IFERROR(VLOOKUP(B349,'4SSM'!$N$93:$P$134,3,FALSE),0)</f>
        <v>0</v>
      </c>
      <c r="I349" s="141">
        <f>IFERROR(VLOOKUP(B349,'4SSM'!$R$93:$T$134,3,FALSE),0)</f>
        <v>0</v>
      </c>
      <c r="J349" s="171">
        <f>IFERROR(VLOOKUP(B349,'4SSM'!$V$93:$X$134,3,FALSE),0)</f>
        <v>0</v>
      </c>
    </row>
    <row r="350" spans="1:10" ht="15" customHeight="1">
      <c r="A350" s="116">
        <f>'4SSM'!A45</f>
        <v>0</v>
      </c>
      <c r="B350" s="82">
        <f>'4SSM'!B45</f>
        <v>0</v>
      </c>
      <c r="C350" s="117">
        <f t="shared" si="10"/>
        <v>0</v>
      </c>
      <c r="D350" s="140">
        <f t="shared" si="11"/>
        <v>0</v>
      </c>
      <c r="E350" s="105">
        <f>IFERROR(VLOOKUP(B350,'4SSM'!$B$93:$D$134,3,FALSE),0)</f>
        <v>0</v>
      </c>
      <c r="F350" s="105">
        <f>IFERROR(VLOOKUP(B350,'4SSM'!$F$93:$H$134,3,FALSE),0)</f>
        <v>0</v>
      </c>
      <c r="G350" s="105">
        <f>IFERROR(VLOOKUP(B350,'4SSM'!$J$93:$L$134,3,FALSE),0)</f>
        <v>0</v>
      </c>
      <c r="H350" s="106">
        <f>IFERROR(VLOOKUP(B350,'4SSM'!$N$93:$P$134,3,FALSE),0)</f>
        <v>0</v>
      </c>
      <c r="I350" s="141">
        <f>IFERROR(VLOOKUP(B350,'4SSM'!$R$93:$T$134,3,FALSE),0)</f>
        <v>0</v>
      </c>
      <c r="J350" s="171">
        <f>IFERROR(VLOOKUP(B350,'4SSM'!$V$93:$X$134,3,FALSE),0)</f>
        <v>0</v>
      </c>
    </row>
    <row r="351" spans="1:10" ht="15" customHeight="1">
      <c r="A351" s="116">
        <f>'4SSM'!A46</f>
        <v>0</v>
      </c>
      <c r="B351" s="82">
        <f>'4SSM'!B46</f>
        <v>0</v>
      </c>
      <c r="C351" s="117">
        <f t="shared" si="10"/>
        <v>0</v>
      </c>
      <c r="D351" s="140">
        <f t="shared" si="11"/>
        <v>0</v>
      </c>
      <c r="E351" s="105">
        <f>IFERROR(VLOOKUP(B351,'4SSM'!$B$93:$D$134,3,FALSE),0)</f>
        <v>0</v>
      </c>
      <c r="F351" s="105">
        <f>IFERROR(VLOOKUP(B351,'4SSM'!$F$93:$H$134,3,FALSE),0)</f>
        <v>0</v>
      </c>
      <c r="G351" s="105">
        <f>IFERROR(VLOOKUP(B351,'4SSM'!$J$93:$L$134,3,FALSE),0)</f>
        <v>0</v>
      </c>
      <c r="H351" s="106">
        <f>IFERROR(VLOOKUP(B351,'4SSM'!$N$93:$P$134,3,FALSE),0)</f>
        <v>0</v>
      </c>
      <c r="I351" s="141">
        <f>IFERROR(VLOOKUP(B351,'4SSM'!$R$93:$T$134,3,FALSE),0)</f>
        <v>0</v>
      </c>
      <c r="J351" s="171">
        <f>IFERROR(VLOOKUP(B351,'4SSM'!$V$93:$X$134,3,FALSE),0)</f>
        <v>0</v>
      </c>
    </row>
    <row r="352" spans="1:10" ht="15" customHeight="1">
      <c r="A352" s="116">
        <f>'4SSM'!A47</f>
        <v>0</v>
      </c>
      <c r="B352" s="82">
        <f>'4SSM'!B47</f>
        <v>0</v>
      </c>
      <c r="C352" s="117">
        <f t="shared" si="10"/>
        <v>0</v>
      </c>
      <c r="D352" s="140">
        <f t="shared" si="11"/>
        <v>0</v>
      </c>
      <c r="E352" s="105">
        <f>IFERROR(VLOOKUP(B352,'4SSM'!$B$93:$D$134,3,FALSE),0)</f>
        <v>0</v>
      </c>
      <c r="F352" s="105">
        <f>IFERROR(VLOOKUP(B352,'4SSM'!$F$93:$H$134,3,FALSE),0)</f>
        <v>0</v>
      </c>
      <c r="G352" s="105">
        <f>IFERROR(VLOOKUP(B352,'4SSM'!$J$93:$L$134,3,FALSE),0)</f>
        <v>0</v>
      </c>
      <c r="H352" s="106">
        <f>IFERROR(VLOOKUP(B352,'4SSM'!$N$93:$P$134,3,FALSE),0)</f>
        <v>0</v>
      </c>
      <c r="I352" s="141">
        <f>IFERROR(VLOOKUP(B352,'4SSM'!$R$93:$T$134,3,FALSE),0)</f>
        <v>0</v>
      </c>
      <c r="J352" s="171">
        <f>IFERROR(VLOOKUP(B352,'4SSM'!$V$93:$X$134,3,FALSE),0)</f>
        <v>0</v>
      </c>
    </row>
    <row r="353" spans="1:10" ht="15" customHeight="1">
      <c r="A353" s="116">
        <f>'4SSM'!A48</f>
        <v>0</v>
      </c>
      <c r="B353" s="82">
        <f>'4SSM'!B48</f>
        <v>0</v>
      </c>
      <c r="C353" s="117">
        <f t="shared" si="10"/>
        <v>0</v>
      </c>
      <c r="D353" s="140">
        <f t="shared" si="11"/>
        <v>0</v>
      </c>
      <c r="E353" s="105">
        <f>IFERROR(VLOOKUP(B353,'4SSM'!$B$93:$D$134,3,FALSE),0)</f>
        <v>0</v>
      </c>
      <c r="F353" s="105">
        <f>IFERROR(VLOOKUP(B353,'4SSM'!$F$93:$H$134,3,FALSE),0)</f>
        <v>0</v>
      </c>
      <c r="G353" s="105">
        <f>IFERROR(VLOOKUP(B353,'4SSM'!$J$93:$L$134,3,FALSE),0)</f>
        <v>0</v>
      </c>
      <c r="H353" s="106">
        <f>IFERROR(VLOOKUP(B353,'4SSM'!$N$93:$P$134,3,FALSE),0)</f>
        <v>0</v>
      </c>
      <c r="I353" s="141">
        <f>IFERROR(VLOOKUP(B353,'4SSM'!$R$93:$T$134,3,FALSE),0)</f>
        <v>0</v>
      </c>
      <c r="J353" s="171">
        <f>IFERROR(VLOOKUP(B353,'4SSM'!$V$93:$X$134,3,FALSE),0)</f>
        <v>0</v>
      </c>
    </row>
    <row r="354" spans="1:10" ht="15" customHeight="1">
      <c r="A354" s="116">
        <f>'4SSM'!A49</f>
        <v>0</v>
      </c>
      <c r="B354" s="82">
        <f>'4SSM'!B49</f>
        <v>0</v>
      </c>
      <c r="C354" s="117">
        <f t="shared" si="10"/>
        <v>0</v>
      </c>
      <c r="D354" s="140">
        <f t="shared" si="11"/>
        <v>0</v>
      </c>
      <c r="E354" s="105">
        <f>IFERROR(VLOOKUP(B354,'4SSM'!$B$93:$D$134,3,FALSE),0)</f>
        <v>0</v>
      </c>
      <c r="F354" s="105">
        <f>IFERROR(VLOOKUP(B354,'4SSM'!$F$93:$H$134,3,FALSE),0)</f>
        <v>0</v>
      </c>
      <c r="G354" s="105">
        <f>IFERROR(VLOOKUP(B354,'4SSM'!$J$93:$L$134,3,FALSE),0)</f>
        <v>0</v>
      </c>
      <c r="H354" s="106">
        <f>IFERROR(VLOOKUP(B354,'4SSM'!$N$93:$P$134,3,FALSE),0)</f>
        <v>0</v>
      </c>
      <c r="I354" s="141">
        <f>IFERROR(VLOOKUP(B354,'4SSM'!$R$93:$T$134,3,FALSE),0)</f>
        <v>0</v>
      </c>
      <c r="J354" s="171">
        <f>IFERROR(VLOOKUP(B354,'4SSM'!$V$93:$X$134,3,FALSE),0)</f>
        <v>0</v>
      </c>
    </row>
    <row r="355" spans="1:10" ht="15" customHeight="1">
      <c r="A355" s="116">
        <f>'4SSM'!A50</f>
        <v>0</v>
      </c>
      <c r="B355" s="82">
        <f>'4SSM'!B50</f>
        <v>0</v>
      </c>
      <c r="C355" s="117">
        <f t="shared" si="10"/>
        <v>0</v>
      </c>
      <c r="D355" s="140">
        <f t="shared" si="11"/>
        <v>0</v>
      </c>
      <c r="E355" s="105">
        <f>IFERROR(VLOOKUP(B355,'4SSM'!$B$93:$D$134,3,FALSE),0)</f>
        <v>0</v>
      </c>
      <c r="F355" s="105">
        <f>IFERROR(VLOOKUP(B355,'4SSM'!$F$93:$H$134,3,FALSE),0)</f>
        <v>0</v>
      </c>
      <c r="G355" s="105">
        <f>IFERROR(VLOOKUP(B355,'4SSM'!$J$93:$L$134,3,FALSE),0)</f>
        <v>0</v>
      </c>
      <c r="H355" s="106">
        <f>IFERROR(VLOOKUP(B355,'4SSM'!$N$93:$P$134,3,FALSE),0)</f>
        <v>0</v>
      </c>
      <c r="I355" s="141">
        <f>IFERROR(VLOOKUP(B355,'4SSM'!$R$93:$T$134,3,FALSE),0)</f>
        <v>0</v>
      </c>
      <c r="J355" s="171">
        <f>IFERROR(VLOOKUP(B355,'4SSM'!$V$93:$X$134,3,FALSE),0)</f>
        <v>0</v>
      </c>
    </row>
    <row r="356" spans="1:10" ht="15" customHeight="1">
      <c r="A356" s="116">
        <f>'4SSM'!A51</f>
        <v>0</v>
      </c>
      <c r="B356" s="82">
        <f>'4SSM'!B51</f>
        <v>0</v>
      </c>
      <c r="C356" s="117">
        <f t="shared" si="10"/>
        <v>0</v>
      </c>
      <c r="D356" s="140">
        <f t="shared" si="11"/>
        <v>0</v>
      </c>
      <c r="E356" s="105">
        <f>IFERROR(VLOOKUP(B356,'4SSM'!$B$93:$D$134,3,FALSE),0)</f>
        <v>0</v>
      </c>
      <c r="F356" s="105">
        <f>IFERROR(VLOOKUP(B356,'4SSM'!$F$93:$H$134,3,FALSE),0)</f>
        <v>0</v>
      </c>
      <c r="G356" s="105">
        <f>IFERROR(VLOOKUP(B356,'4SSM'!$J$93:$L$134,3,FALSE),0)</f>
        <v>0</v>
      </c>
      <c r="H356" s="106">
        <f>IFERROR(VLOOKUP(B356,'4SSM'!$N$93:$P$134,3,FALSE),0)</f>
        <v>0</v>
      </c>
      <c r="I356" s="141">
        <f>IFERROR(VLOOKUP(B356,'4SSM'!$R$93:$T$134,3,FALSE),0)</f>
        <v>0</v>
      </c>
      <c r="J356" s="171">
        <f>IFERROR(VLOOKUP(B356,'4SSM'!$V$93:$X$134,3,FALSE),0)</f>
        <v>0</v>
      </c>
    </row>
    <row r="357" spans="1:10" ht="15" customHeight="1">
      <c r="A357" s="116">
        <f>'4SSM'!A52</f>
        <v>0</v>
      </c>
      <c r="B357" s="82">
        <f>'4SSM'!B52</f>
        <v>0</v>
      </c>
      <c r="C357" s="117">
        <f t="shared" si="10"/>
        <v>0</v>
      </c>
      <c r="D357" s="140">
        <f t="shared" si="11"/>
        <v>0</v>
      </c>
      <c r="E357" s="105">
        <f>IFERROR(VLOOKUP(B357,'4SSM'!$B$93:$D$134,3,FALSE),0)</f>
        <v>0</v>
      </c>
      <c r="F357" s="105">
        <f>IFERROR(VLOOKUP(B357,'4SSM'!$F$93:$H$134,3,FALSE),0)</f>
        <v>0</v>
      </c>
      <c r="G357" s="105">
        <f>IFERROR(VLOOKUP(B357,'4SSM'!$J$93:$L$134,3,FALSE),0)</f>
        <v>0</v>
      </c>
      <c r="H357" s="106">
        <f>IFERROR(VLOOKUP(B357,'4SSM'!$N$93:$P$134,3,FALSE),0)</f>
        <v>0</v>
      </c>
      <c r="I357" s="141">
        <f>IFERROR(VLOOKUP(B357,'4SSM'!$R$93:$T$134,3,FALSE),0)</f>
        <v>0</v>
      </c>
      <c r="J357" s="171">
        <f>IFERROR(VLOOKUP(B357,'4SSM'!$V$93:$X$134,3,FALSE),0)</f>
        <v>0</v>
      </c>
    </row>
    <row r="358" spans="1:10" ht="15" customHeight="1">
      <c r="A358" s="116">
        <f>'4SSM'!A53</f>
        <v>0</v>
      </c>
      <c r="B358" s="82">
        <f>'4SSM'!B53</f>
        <v>0</v>
      </c>
      <c r="C358" s="117">
        <f t="shared" si="10"/>
        <v>0</v>
      </c>
      <c r="D358" s="140">
        <f t="shared" si="11"/>
        <v>0</v>
      </c>
      <c r="E358" s="105">
        <f>IFERROR(VLOOKUP(B358,'4SSM'!$B$93:$D$134,3,FALSE),0)</f>
        <v>0</v>
      </c>
      <c r="F358" s="105">
        <f>IFERROR(VLOOKUP(B358,'4SSM'!$F$93:$H$134,3,FALSE),0)</f>
        <v>0</v>
      </c>
      <c r="G358" s="105">
        <f>IFERROR(VLOOKUP(B358,'4SSM'!$J$93:$L$134,3,FALSE),0)</f>
        <v>0</v>
      </c>
      <c r="H358" s="106">
        <f>IFERROR(VLOOKUP(B358,'4SSM'!$N$93:$P$134,3,FALSE),0)</f>
        <v>0</v>
      </c>
      <c r="I358" s="141">
        <f>IFERROR(VLOOKUP(B358,'4SSM'!$R$93:$T$134,3,FALSE),0)</f>
        <v>0</v>
      </c>
      <c r="J358" s="171">
        <f>IFERROR(VLOOKUP(B358,'4SSM'!$V$93:$X$134,3,FALSE),0)</f>
        <v>0</v>
      </c>
    </row>
    <row r="359" spans="1:10" ht="15" customHeight="1">
      <c r="A359" s="116">
        <f>'4SSM'!A54</f>
        <v>0</v>
      </c>
      <c r="B359" s="82">
        <f>'4SSM'!B54</f>
        <v>0</v>
      </c>
      <c r="C359" s="117">
        <f t="shared" si="10"/>
        <v>0</v>
      </c>
      <c r="D359" s="140">
        <f t="shared" si="11"/>
        <v>0</v>
      </c>
      <c r="E359" s="105">
        <f>IFERROR(VLOOKUP(B359,'4SSM'!$B$93:$D$134,3,FALSE),0)</f>
        <v>0</v>
      </c>
      <c r="F359" s="105">
        <f>IFERROR(VLOOKUP(B359,'4SSM'!$F$93:$H$134,3,FALSE),0)</f>
        <v>0</v>
      </c>
      <c r="G359" s="105">
        <f>IFERROR(VLOOKUP(B359,'4SSM'!$J$93:$L$134,3,FALSE),0)</f>
        <v>0</v>
      </c>
      <c r="H359" s="106">
        <f>IFERROR(VLOOKUP(B359,'4SSM'!$N$93:$P$134,3,FALSE),0)</f>
        <v>0</v>
      </c>
      <c r="I359" s="141">
        <f>IFERROR(VLOOKUP(B359,'4SSM'!$R$93:$T$134,3,FALSE),0)</f>
        <v>0</v>
      </c>
      <c r="J359" s="171">
        <f>IFERROR(VLOOKUP(B359,'4SSM'!$V$93:$X$134,3,FALSE),0)</f>
        <v>0</v>
      </c>
    </row>
    <row r="360" spans="1:10" ht="15" customHeight="1">
      <c r="A360" s="116">
        <f>'4SSM'!A55</f>
        <v>0</v>
      </c>
      <c r="B360" s="82">
        <f>'4SSM'!B55</f>
        <v>0</v>
      </c>
      <c r="C360" s="117">
        <f t="shared" si="10"/>
        <v>0</v>
      </c>
      <c r="D360" s="140">
        <f t="shared" si="11"/>
        <v>0</v>
      </c>
      <c r="E360" s="105">
        <f>IFERROR(VLOOKUP(B360,'4SSM'!$B$93:$D$134,3,FALSE),0)</f>
        <v>0</v>
      </c>
      <c r="F360" s="105">
        <f>IFERROR(VLOOKUP(B360,'4SSM'!$F$93:$H$134,3,FALSE),0)</f>
        <v>0</v>
      </c>
      <c r="G360" s="105">
        <f>IFERROR(VLOOKUP(B360,'4SSM'!$J$93:$L$134,3,FALSE),0)</f>
        <v>0</v>
      </c>
      <c r="H360" s="106">
        <f>IFERROR(VLOOKUP(B360,'4SSM'!$N$93:$P$134,3,FALSE),0)</f>
        <v>0</v>
      </c>
      <c r="I360" s="141">
        <f>IFERROR(VLOOKUP(B360,'4SSM'!$R$93:$T$134,3,FALSE),0)</f>
        <v>0</v>
      </c>
      <c r="J360" s="171">
        <f>IFERROR(VLOOKUP(B360,'4SSM'!$V$93:$X$134,3,FALSE),0)</f>
        <v>0</v>
      </c>
    </row>
    <row r="361" spans="1:10" ht="15" customHeight="1">
      <c r="A361" s="116">
        <f>'4SSM'!A56</f>
        <v>0</v>
      </c>
      <c r="B361" s="82">
        <f>'4SSM'!B56</f>
        <v>0</v>
      </c>
      <c r="C361" s="117">
        <f t="shared" si="10"/>
        <v>0</v>
      </c>
      <c r="D361" s="140">
        <f t="shared" si="11"/>
        <v>0</v>
      </c>
      <c r="E361" s="105">
        <f>IFERROR(VLOOKUP(B361,'4SSM'!$B$93:$D$134,3,FALSE),0)</f>
        <v>0</v>
      </c>
      <c r="F361" s="105">
        <f>IFERROR(VLOOKUP(B361,'4SSM'!$F$93:$H$134,3,FALSE),0)</f>
        <v>0</v>
      </c>
      <c r="G361" s="105">
        <f>IFERROR(VLOOKUP(B361,'4SSM'!$J$93:$L$134,3,FALSE),0)</f>
        <v>0</v>
      </c>
      <c r="H361" s="106">
        <f>IFERROR(VLOOKUP(B361,'4SSM'!$N$93:$P$134,3,FALSE),0)</f>
        <v>0</v>
      </c>
      <c r="I361" s="141">
        <f>IFERROR(VLOOKUP(B361,'4SSM'!$R$93:$T$134,3,FALSE),0)</f>
        <v>0</v>
      </c>
      <c r="J361" s="171">
        <f>IFERROR(VLOOKUP(B361,'4SSM'!$V$93:$X$134,3,FALSE),0)</f>
        <v>0</v>
      </c>
    </row>
    <row r="362" spans="1:10" ht="15" customHeight="1">
      <c r="A362" s="116">
        <f>'4SSM'!A57</f>
        <v>0</v>
      </c>
      <c r="B362" s="82">
        <f>'4SSM'!B57</f>
        <v>0</v>
      </c>
      <c r="C362" s="117">
        <f t="shared" si="10"/>
        <v>0</v>
      </c>
      <c r="D362" s="140">
        <f t="shared" si="11"/>
        <v>0</v>
      </c>
      <c r="E362" s="105">
        <f>IFERROR(VLOOKUP(B362,'4SSM'!$B$93:$D$134,3,FALSE),0)</f>
        <v>0</v>
      </c>
      <c r="F362" s="105">
        <f>IFERROR(VLOOKUP(B362,'4SSM'!$F$93:$H$134,3,FALSE),0)</f>
        <v>0</v>
      </c>
      <c r="G362" s="105">
        <f>IFERROR(VLOOKUP(B362,'4SSM'!$J$93:$L$134,3,FALSE),0)</f>
        <v>0</v>
      </c>
      <c r="H362" s="106">
        <f>IFERROR(VLOOKUP(B362,'4SSM'!$N$93:$P$134,3,FALSE),0)</f>
        <v>0</v>
      </c>
      <c r="I362" s="141">
        <f>IFERROR(VLOOKUP(B362,'4SSM'!$R$93:$T$134,3,FALSE),0)</f>
        <v>0</v>
      </c>
      <c r="J362" s="171">
        <f>IFERROR(VLOOKUP(B362,'4SSM'!$V$93:$X$134,3,FALSE),0)</f>
        <v>0</v>
      </c>
    </row>
    <row r="363" spans="1:10" ht="15" customHeight="1">
      <c r="A363" s="116">
        <f>'4SSM'!A58</f>
        <v>0</v>
      </c>
      <c r="B363" s="82">
        <f>'4SSM'!B58</f>
        <v>0</v>
      </c>
      <c r="C363" s="117">
        <f t="shared" si="10"/>
        <v>0</v>
      </c>
      <c r="D363" s="140">
        <f t="shared" si="11"/>
        <v>0</v>
      </c>
      <c r="E363" s="105">
        <f>IFERROR(VLOOKUP(B363,'4SSM'!$B$93:$D$134,3,FALSE),0)</f>
        <v>0</v>
      </c>
      <c r="F363" s="105">
        <f>IFERROR(VLOOKUP(B363,'4SSM'!$F$93:$H$134,3,FALSE),0)</f>
        <v>0</v>
      </c>
      <c r="G363" s="105">
        <f>IFERROR(VLOOKUP(B363,'4SSM'!$J$93:$L$134,3,FALSE),0)</f>
        <v>0</v>
      </c>
      <c r="H363" s="106">
        <f>IFERROR(VLOOKUP(B363,'4SSM'!$N$93:$P$134,3,FALSE),0)</f>
        <v>0</v>
      </c>
      <c r="I363" s="141">
        <f>IFERROR(VLOOKUP(B363,'4SSM'!$R$93:$T$134,3,FALSE),0)</f>
        <v>0</v>
      </c>
      <c r="J363" s="171">
        <f>IFERROR(VLOOKUP(B363,'4SSM'!$V$93:$X$134,3,FALSE),0)</f>
        <v>0</v>
      </c>
    </row>
    <row r="364" spans="1:10" ht="15" customHeight="1">
      <c r="A364" s="116">
        <f>'4SSM'!A59</f>
        <v>0</v>
      </c>
      <c r="B364" s="82">
        <f>'4SSM'!B59</f>
        <v>0</v>
      </c>
      <c r="C364" s="117">
        <f t="shared" si="10"/>
        <v>0</v>
      </c>
      <c r="D364" s="140">
        <f t="shared" si="11"/>
        <v>0</v>
      </c>
      <c r="E364" s="105">
        <f>IFERROR(VLOOKUP(B364,'4SSM'!$B$93:$D$134,3,FALSE),0)</f>
        <v>0</v>
      </c>
      <c r="F364" s="105">
        <f>IFERROR(VLOOKUP(B364,'4SSM'!$F$93:$H$134,3,FALSE),0)</f>
        <v>0</v>
      </c>
      <c r="G364" s="105">
        <f>IFERROR(VLOOKUP(B364,'4SSM'!$J$93:$L$134,3,FALSE),0)</f>
        <v>0</v>
      </c>
      <c r="H364" s="106">
        <f>IFERROR(VLOOKUP(B364,'4SSM'!$N$93:$P$134,3,FALSE),0)</f>
        <v>0</v>
      </c>
      <c r="I364" s="141">
        <f>IFERROR(VLOOKUP(B364,'4SSM'!$R$93:$T$134,3,FALSE),0)</f>
        <v>0</v>
      </c>
      <c r="J364" s="171">
        <f>IFERROR(VLOOKUP(B364,'4SSM'!$V$93:$X$134,3,FALSE),0)</f>
        <v>0</v>
      </c>
    </row>
    <row r="365" spans="1:10" ht="15" customHeight="1">
      <c r="A365" s="116">
        <f>'4SSM'!A60</f>
        <v>0</v>
      </c>
      <c r="B365" s="82">
        <f>'4SSM'!B60</f>
        <v>0</v>
      </c>
      <c r="C365" s="117">
        <f t="shared" si="10"/>
        <v>0</v>
      </c>
      <c r="D365" s="140">
        <f t="shared" si="11"/>
        <v>0</v>
      </c>
      <c r="E365" s="105">
        <f>IFERROR(VLOOKUP(B365,'4SSM'!$B$93:$D$134,3,FALSE),0)</f>
        <v>0</v>
      </c>
      <c r="F365" s="105">
        <f>IFERROR(VLOOKUP(B365,'4SSM'!$F$93:$H$134,3,FALSE),0)</f>
        <v>0</v>
      </c>
      <c r="G365" s="105">
        <f>IFERROR(VLOOKUP(B365,'4SSM'!$J$93:$L$134,3,FALSE),0)</f>
        <v>0</v>
      </c>
      <c r="H365" s="106">
        <f>IFERROR(VLOOKUP(B365,'4SSM'!$N$93:$P$134,3,FALSE),0)</f>
        <v>0</v>
      </c>
      <c r="I365" s="141">
        <f>IFERROR(VLOOKUP(B365,'4SSM'!$R$93:$T$134,3,FALSE),0)</f>
        <v>0</v>
      </c>
      <c r="J365" s="171">
        <f>IFERROR(VLOOKUP(B365,'4SSM'!$V$93:$X$134,3,FALSE),0)</f>
        <v>0</v>
      </c>
    </row>
    <row r="366" spans="1:10" ht="15" customHeight="1">
      <c r="A366" s="116">
        <f>'4SSM'!A61</f>
        <v>0</v>
      </c>
      <c r="B366" s="82">
        <f>'4SSM'!B61</f>
        <v>0</v>
      </c>
      <c r="C366" s="117">
        <f t="shared" si="10"/>
        <v>0</v>
      </c>
      <c r="D366" s="140">
        <f t="shared" si="11"/>
        <v>0</v>
      </c>
      <c r="E366" s="105">
        <f>IFERROR(VLOOKUP(B366,'4SSM'!$B$93:$D$134,3,FALSE),0)</f>
        <v>0</v>
      </c>
      <c r="F366" s="105">
        <f>IFERROR(VLOOKUP(B366,'4SSM'!$F$93:$H$134,3,FALSE),0)</f>
        <v>0</v>
      </c>
      <c r="G366" s="105">
        <f>IFERROR(VLOOKUP(B366,'4SSM'!$J$93:$L$134,3,FALSE),0)</f>
        <v>0</v>
      </c>
      <c r="H366" s="106">
        <f>IFERROR(VLOOKUP(B366,'4SSM'!$N$93:$P$134,3,FALSE),0)</f>
        <v>0</v>
      </c>
      <c r="I366" s="141">
        <f>IFERROR(VLOOKUP(B366,'4SSM'!$R$93:$T$134,3,FALSE),0)</f>
        <v>0</v>
      </c>
      <c r="J366" s="171">
        <f>IFERROR(VLOOKUP(B366,'4SSM'!$V$93:$X$134,3,FALSE),0)</f>
        <v>0</v>
      </c>
    </row>
    <row r="367" spans="1:10" ht="15" customHeight="1"/>
    <row r="368" spans="1:10" ht="15" customHeight="1"/>
    <row r="369" ht="15" customHeight="1"/>
    <row r="370" ht="15" customHeight="1"/>
    <row r="371" ht="15" customHeight="1"/>
    <row r="372" ht="15" customHeight="1"/>
    <row r="373" ht="15" customHeight="1"/>
  </sheetData>
  <autoFilter ref="A5:J5" xr:uid="{00000000-0001-0000-1200-000000000000}">
    <sortState xmlns:xlrd2="http://schemas.microsoft.com/office/spreadsheetml/2017/richdata2" ref="A6:J366">
      <sortCondition descending="1" ref="D5"/>
    </sortState>
  </autoFilter>
  <sortState xmlns:xlrd2="http://schemas.microsoft.com/office/spreadsheetml/2017/richdata2" ref="A6:AQ50">
    <sortCondition descending="1" ref="D6:D50"/>
    <sortCondition descending="1" ref="C6:C50"/>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5546875" defaultRowHeight="12.75"/>
  <cols>
    <col min="1" max="1" width="15.5703125" style="1" customWidth="1"/>
    <col min="2" max="2" width="20.5703125" style="1" customWidth="1"/>
    <col min="3" max="3" width="22.85546875" style="1" customWidth="1"/>
    <col min="4" max="4" width="20.5703125" style="1" customWidth="1"/>
    <col min="5" max="44" width="12.5703125" style="1" customWidth="1"/>
    <col min="45" max="16384" width="8.85546875" style="1"/>
  </cols>
  <sheetData>
    <row r="2" spans="1:14">
      <c r="B2" s="32" t="s">
        <v>6</v>
      </c>
      <c r="C2" s="222" t="s">
        <v>24</v>
      </c>
      <c r="D2" s="222"/>
      <c r="F2" s="7"/>
      <c r="N2" s="1" t="s">
        <v>28</v>
      </c>
    </row>
    <row r="4" spans="1:14" ht="13.5" thickBot="1">
      <c r="A4" s="8"/>
      <c r="B4" s="6"/>
      <c r="C4" s="6"/>
      <c r="D4" s="6"/>
    </row>
    <row r="5" spans="1:14" s="31" customFormat="1" ht="13.5" thickBot="1">
      <c r="A5" s="28" t="s">
        <v>9</v>
      </c>
      <c r="B5" s="29" t="s">
        <v>8</v>
      </c>
      <c r="C5" s="29" t="s">
        <v>10</v>
      </c>
      <c r="D5" s="30" t="s">
        <v>5</v>
      </c>
      <c r="E5" s="28" t="s">
        <v>16</v>
      </c>
      <c r="F5" s="29" t="s">
        <v>0</v>
      </c>
      <c r="G5" s="29" t="s">
        <v>1</v>
      </c>
      <c r="H5" s="29" t="s">
        <v>2</v>
      </c>
      <c r="I5" s="29" t="s">
        <v>3</v>
      </c>
      <c r="J5" s="29" t="s">
        <v>4</v>
      </c>
      <c r="K5" s="29" t="s">
        <v>17</v>
      </c>
      <c r="L5" s="29" t="s">
        <v>18</v>
      </c>
      <c r="M5" s="29" t="s">
        <v>19</v>
      </c>
      <c r="N5" s="30" t="s">
        <v>20</v>
      </c>
    </row>
    <row r="6" spans="1:14">
      <c r="A6" s="41"/>
      <c r="B6" s="16"/>
      <c r="C6" s="19"/>
      <c r="D6" s="17">
        <f>E6+F6+G6+H6+I6+J6+K6+L6+M6+N6</f>
        <v>0</v>
      </c>
      <c r="E6" s="20"/>
      <c r="F6" s="37"/>
      <c r="G6" s="38"/>
      <c r="H6" s="38"/>
      <c r="I6" s="18"/>
      <c r="J6" s="18"/>
      <c r="K6" s="18"/>
      <c r="L6" s="18"/>
      <c r="M6" s="18"/>
      <c r="N6" s="21"/>
    </row>
    <row r="7" spans="1:14">
      <c r="A7" s="42"/>
      <c r="B7" s="9"/>
      <c r="C7" s="11"/>
      <c r="D7" s="17">
        <f t="shared" ref="D7:D13" si="0">E7+F7+G7+H7+I7+J7+K7+L7+M7+N7</f>
        <v>0</v>
      </c>
      <c r="E7" s="22"/>
      <c r="F7" s="36"/>
      <c r="G7" s="39"/>
      <c r="H7" s="39"/>
      <c r="I7" s="10"/>
      <c r="J7" s="10"/>
      <c r="K7" s="10"/>
      <c r="L7" s="10"/>
      <c r="M7" s="10"/>
      <c r="N7" s="23"/>
    </row>
    <row r="8" spans="1:14">
      <c r="A8" s="42"/>
      <c r="B8" s="9"/>
      <c r="C8" s="11"/>
      <c r="D8" s="17">
        <f t="shared" si="0"/>
        <v>0</v>
      </c>
      <c r="E8" s="22"/>
      <c r="F8" s="36"/>
      <c r="G8" s="39"/>
      <c r="H8" s="39"/>
      <c r="I8" s="10"/>
      <c r="J8" s="10"/>
      <c r="K8" s="10"/>
      <c r="L8" s="10"/>
      <c r="M8" s="10"/>
      <c r="N8" s="23"/>
    </row>
    <row r="9" spans="1:14">
      <c r="A9" s="42"/>
      <c r="B9" s="9"/>
      <c r="C9" s="11"/>
      <c r="D9" s="17">
        <f t="shared" si="0"/>
        <v>0</v>
      </c>
      <c r="E9" s="22"/>
      <c r="F9" s="36"/>
      <c r="G9" s="39"/>
      <c r="H9" s="39"/>
      <c r="I9" s="10"/>
      <c r="J9" s="10"/>
      <c r="K9" s="10"/>
      <c r="L9" s="10"/>
      <c r="M9" s="10"/>
      <c r="N9" s="23"/>
    </row>
    <row r="10" spans="1:14">
      <c r="A10" s="42"/>
      <c r="B10" s="9"/>
      <c r="C10" s="11"/>
      <c r="D10" s="17">
        <f t="shared" si="0"/>
        <v>0</v>
      </c>
      <c r="E10" s="22"/>
      <c r="F10" s="36"/>
      <c r="G10" s="39"/>
      <c r="H10" s="39"/>
      <c r="I10" s="10"/>
      <c r="J10" s="10"/>
      <c r="K10" s="10"/>
      <c r="L10" s="10"/>
      <c r="M10" s="10"/>
      <c r="N10" s="23"/>
    </row>
    <row r="11" spans="1:14">
      <c r="A11" s="42"/>
      <c r="B11" s="9"/>
      <c r="C11" s="11"/>
      <c r="D11" s="17">
        <f t="shared" si="0"/>
        <v>0</v>
      </c>
      <c r="E11" s="22"/>
      <c r="F11" s="36"/>
      <c r="G11" s="39"/>
      <c r="H11" s="39"/>
      <c r="I11" s="10"/>
      <c r="J11" s="10"/>
      <c r="K11" s="10"/>
      <c r="L11" s="10"/>
      <c r="M11" s="10"/>
      <c r="N11" s="23"/>
    </row>
    <row r="12" spans="1:14">
      <c r="A12" s="42"/>
      <c r="B12" s="9"/>
      <c r="C12" s="11"/>
      <c r="D12" s="17">
        <f t="shared" si="0"/>
        <v>0</v>
      </c>
      <c r="E12" s="22"/>
      <c r="F12" s="36"/>
      <c r="G12" s="39"/>
      <c r="H12" s="39"/>
      <c r="I12" s="10"/>
      <c r="J12" s="10"/>
      <c r="K12" s="10"/>
      <c r="L12" s="10"/>
      <c r="M12" s="10"/>
      <c r="N12" s="23"/>
    </row>
    <row r="13" spans="1:14">
      <c r="A13" s="42"/>
      <c r="B13" s="9"/>
      <c r="C13" s="11"/>
      <c r="D13" s="17">
        <f t="shared" si="0"/>
        <v>0</v>
      </c>
      <c r="E13" s="22"/>
      <c r="F13" s="36"/>
      <c r="G13" s="39"/>
      <c r="H13" s="39"/>
      <c r="I13" s="10"/>
      <c r="J13" s="10"/>
      <c r="K13" s="10"/>
      <c r="L13" s="10"/>
      <c r="M13" s="10"/>
      <c r="N13" s="23"/>
    </row>
    <row r="14" spans="1:14">
      <c r="A14" s="42"/>
      <c r="B14" s="9"/>
      <c r="C14" s="11"/>
      <c r="D14" s="12"/>
      <c r="E14" s="22"/>
      <c r="F14" s="36"/>
      <c r="G14" s="39"/>
      <c r="H14" s="39"/>
      <c r="I14" s="10"/>
      <c r="J14" s="10"/>
      <c r="K14" s="10"/>
      <c r="L14" s="10"/>
      <c r="M14" s="10"/>
      <c r="N14" s="23"/>
    </row>
    <row r="15" spans="1:14">
      <c r="A15" s="42"/>
      <c r="B15" s="9"/>
      <c r="C15" s="11"/>
      <c r="D15" s="12"/>
      <c r="E15" s="22"/>
      <c r="F15" s="36"/>
      <c r="G15" s="39"/>
      <c r="H15" s="39"/>
      <c r="I15" s="10"/>
      <c r="J15" s="10"/>
      <c r="K15" s="10"/>
      <c r="L15" s="10"/>
      <c r="M15" s="10"/>
      <c r="N15" s="23"/>
    </row>
    <row r="16" spans="1:14">
      <c r="A16" s="42"/>
      <c r="B16" s="9"/>
      <c r="C16" s="11"/>
      <c r="D16" s="12"/>
      <c r="E16" s="22"/>
      <c r="F16" s="36"/>
      <c r="G16" s="39"/>
      <c r="H16" s="39"/>
      <c r="I16" s="10"/>
      <c r="J16" s="10"/>
      <c r="K16" s="10"/>
      <c r="L16" s="10"/>
      <c r="M16" s="10"/>
      <c r="N16" s="23"/>
    </row>
    <row r="17" spans="1:14">
      <c r="A17" s="42"/>
      <c r="B17" s="9"/>
      <c r="C17" s="11"/>
      <c r="D17" s="12"/>
      <c r="E17" s="22"/>
      <c r="F17" s="36"/>
      <c r="G17" s="39"/>
      <c r="H17" s="39"/>
      <c r="I17" s="10"/>
      <c r="J17" s="10"/>
      <c r="K17" s="10"/>
      <c r="L17" s="10"/>
      <c r="M17" s="10"/>
      <c r="N17" s="23"/>
    </row>
    <row r="18" spans="1:14">
      <c r="A18" s="42"/>
      <c r="B18" s="9"/>
      <c r="C18" s="11"/>
      <c r="D18" s="12"/>
      <c r="E18" s="22"/>
      <c r="F18" s="36"/>
      <c r="G18" s="39"/>
      <c r="H18" s="39"/>
      <c r="I18" s="10"/>
      <c r="J18" s="10"/>
      <c r="K18" s="10"/>
      <c r="L18" s="10"/>
      <c r="M18" s="10"/>
      <c r="N18" s="23"/>
    </row>
    <row r="19" spans="1:14">
      <c r="A19" s="42"/>
      <c r="B19" s="9"/>
      <c r="C19" s="11"/>
      <c r="D19" s="12"/>
      <c r="E19" s="22"/>
      <c r="F19" s="36"/>
      <c r="G19" s="39"/>
      <c r="H19" s="39"/>
      <c r="I19" s="10"/>
      <c r="J19" s="10"/>
      <c r="K19" s="10"/>
      <c r="L19" s="10"/>
      <c r="M19" s="10"/>
      <c r="N19" s="23"/>
    </row>
    <row r="20" spans="1:14">
      <c r="A20" s="42"/>
      <c r="B20" s="9"/>
      <c r="C20" s="11"/>
      <c r="D20" s="12"/>
      <c r="E20" s="22"/>
      <c r="F20" s="36"/>
      <c r="G20" s="39"/>
      <c r="H20" s="39"/>
      <c r="I20" s="10"/>
      <c r="J20" s="10"/>
      <c r="K20" s="10"/>
      <c r="L20" s="10"/>
      <c r="M20" s="10"/>
      <c r="N20" s="23"/>
    </row>
    <row r="21" spans="1:14">
      <c r="A21" s="42"/>
      <c r="B21" s="9"/>
      <c r="C21" s="11"/>
      <c r="D21" s="12"/>
      <c r="E21" s="22"/>
      <c r="F21" s="36"/>
      <c r="G21" s="39"/>
      <c r="H21" s="39"/>
      <c r="I21" s="10"/>
      <c r="J21" s="10"/>
      <c r="K21" s="10"/>
      <c r="L21" s="10"/>
      <c r="M21" s="10"/>
      <c r="N21" s="23"/>
    </row>
    <row r="22" spans="1:14">
      <c r="A22" s="42"/>
      <c r="B22" s="9"/>
      <c r="C22" s="11"/>
      <c r="D22" s="12"/>
      <c r="E22" s="22"/>
      <c r="F22" s="39"/>
      <c r="G22" s="39"/>
      <c r="H22" s="39"/>
      <c r="I22" s="10"/>
      <c r="J22" s="10"/>
      <c r="K22" s="10"/>
      <c r="L22" s="10"/>
      <c r="M22" s="10"/>
      <c r="N22" s="24"/>
    </row>
    <row r="23" spans="1:14">
      <c r="A23" s="42"/>
      <c r="B23" s="9"/>
      <c r="C23" s="11"/>
      <c r="D23" s="12"/>
      <c r="E23" s="22"/>
      <c r="F23" s="39"/>
      <c r="G23" s="39"/>
      <c r="H23" s="39"/>
      <c r="I23" s="10"/>
      <c r="J23" s="10"/>
      <c r="K23" s="10"/>
      <c r="L23" s="10"/>
      <c r="M23" s="10"/>
      <c r="N23" s="24"/>
    </row>
    <row r="24" spans="1:14">
      <c r="A24" s="42"/>
      <c r="B24" s="9"/>
      <c r="C24" s="11"/>
      <c r="D24" s="12"/>
      <c r="E24" s="22"/>
      <c r="F24" s="39"/>
      <c r="G24" s="39"/>
      <c r="H24" s="39"/>
      <c r="I24" s="10"/>
      <c r="J24" s="10"/>
      <c r="K24" s="10"/>
      <c r="L24" s="10"/>
      <c r="M24" s="10"/>
      <c r="N24" s="24"/>
    </row>
    <row r="25" spans="1:14">
      <c r="A25" s="42"/>
      <c r="B25" s="9"/>
      <c r="C25" s="11"/>
      <c r="D25" s="12"/>
      <c r="E25" s="22"/>
      <c r="F25" s="39"/>
      <c r="G25" s="39"/>
      <c r="H25" s="39"/>
      <c r="I25" s="10"/>
      <c r="J25" s="10"/>
      <c r="K25" s="10"/>
      <c r="L25" s="10"/>
      <c r="M25" s="10"/>
      <c r="N25" s="24"/>
    </row>
    <row r="26" spans="1:14">
      <c r="A26" s="42"/>
      <c r="B26" s="9"/>
      <c r="C26" s="11"/>
      <c r="D26" s="12"/>
      <c r="E26" s="22"/>
      <c r="F26" s="39"/>
      <c r="G26" s="39"/>
      <c r="H26" s="39"/>
      <c r="I26" s="10"/>
      <c r="J26" s="10"/>
      <c r="K26" s="10"/>
      <c r="L26" s="10"/>
      <c r="M26" s="10"/>
      <c r="N26" s="24"/>
    </row>
    <row r="27" spans="1:14">
      <c r="A27" s="42"/>
      <c r="B27" s="9"/>
      <c r="C27" s="11"/>
      <c r="D27" s="12"/>
      <c r="E27" s="22"/>
      <c r="F27" s="39"/>
      <c r="G27" s="39"/>
      <c r="H27" s="39"/>
      <c r="I27" s="10"/>
      <c r="J27" s="10"/>
      <c r="K27" s="10"/>
      <c r="L27" s="10"/>
      <c r="M27" s="10"/>
      <c r="N27" s="24"/>
    </row>
    <row r="28" spans="1:14">
      <c r="A28" s="42"/>
      <c r="B28" s="9"/>
      <c r="C28" s="11"/>
      <c r="D28" s="12"/>
      <c r="E28" s="22"/>
      <c r="F28" s="39"/>
      <c r="G28" s="39"/>
      <c r="H28" s="39"/>
      <c r="I28" s="10"/>
      <c r="J28" s="10"/>
      <c r="K28" s="10"/>
      <c r="L28" s="10"/>
      <c r="M28" s="10"/>
      <c r="N28" s="24"/>
    </row>
    <row r="29" spans="1:14">
      <c r="A29" s="42"/>
      <c r="B29" s="9"/>
      <c r="C29" s="11"/>
      <c r="D29" s="12"/>
      <c r="E29" s="22"/>
      <c r="F29" s="39"/>
      <c r="G29" s="39"/>
      <c r="H29" s="39"/>
      <c r="I29" s="10"/>
      <c r="J29" s="10"/>
      <c r="K29" s="10"/>
      <c r="L29" s="10"/>
      <c r="M29" s="10"/>
      <c r="N29" s="24"/>
    </row>
    <row r="30" spans="1:14">
      <c r="A30" s="42"/>
      <c r="B30" s="9"/>
      <c r="C30" s="11"/>
      <c r="D30" s="12"/>
      <c r="E30" s="22"/>
      <c r="F30" s="39"/>
      <c r="G30" s="39"/>
      <c r="H30" s="39"/>
      <c r="I30" s="10"/>
      <c r="J30" s="10"/>
      <c r="K30" s="10"/>
      <c r="L30" s="10"/>
      <c r="M30" s="10"/>
      <c r="N30" s="24"/>
    </row>
    <row r="31" spans="1:14">
      <c r="A31" s="42"/>
      <c r="B31" s="9"/>
      <c r="C31" s="11"/>
      <c r="D31" s="12"/>
      <c r="E31" s="22"/>
      <c r="F31" s="39"/>
      <c r="G31" s="39"/>
      <c r="H31" s="39"/>
      <c r="I31" s="10"/>
      <c r="J31" s="10"/>
      <c r="K31" s="10"/>
      <c r="L31" s="10"/>
      <c r="M31" s="10"/>
      <c r="N31" s="24"/>
    </row>
    <row r="32" spans="1:14">
      <c r="A32" s="42"/>
      <c r="B32" s="9"/>
      <c r="C32" s="11"/>
      <c r="D32" s="12"/>
      <c r="E32" s="22"/>
      <c r="F32" s="39"/>
      <c r="G32" s="39"/>
      <c r="H32" s="39"/>
      <c r="I32" s="10"/>
      <c r="J32" s="10"/>
      <c r="K32" s="10"/>
      <c r="L32" s="10"/>
      <c r="M32" s="10"/>
      <c r="N32" s="24"/>
    </row>
    <row r="33" spans="1:14">
      <c r="A33" s="42"/>
      <c r="B33" s="9"/>
      <c r="C33" s="11"/>
      <c r="D33" s="12"/>
      <c r="E33" s="22"/>
      <c r="F33" s="39"/>
      <c r="G33" s="39"/>
      <c r="H33" s="39"/>
      <c r="I33" s="10"/>
      <c r="J33" s="10"/>
      <c r="K33" s="10"/>
      <c r="L33" s="10"/>
      <c r="M33" s="10"/>
      <c r="N33" s="24"/>
    </row>
    <row r="34" spans="1:14">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4" t="s">
        <v>21</v>
      </c>
      <c r="B39" s="225"/>
      <c r="C39" s="225"/>
      <c r="D39" s="225"/>
      <c r="F39" s="224" t="s">
        <v>22</v>
      </c>
      <c r="G39" s="225"/>
      <c r="H39" s="225"/>
      <c r="I39" s="225"/>
      <c r="J39" s="225"/>
      <c r="K39" s="225"/>
      <c r="L39" s="225"/>
      <c r="M39" s="225"/>
    </row>
    <row r="40" spans="1:14">
      <c r="A40" s="225"/>
      <c r="B40" s="225"/>
      <c r="C40" s="225"/>
      <c r="D40" s="225"/>
      <c r="F40" s="225"/>
      <c r="G40" s="225"/>
      <c r="H40" s="225"/>
      <c r="I40" s="225"/>
      <c r="J40" s="225"/>
      <c r="K40" s="225"/>
      <c r="L40" s="225"/>
      <c r="M40" s="225"/>
    </row>
    <row r="41" spans="1:14">
      <c r="F41" s="223" t="s">
        <v>25</v>
      </c>
      <c r="G41" s="223"/>
      <c r="H41" s="223"/>
      <c r="I41" s="223"/>
      <c r="J41" s="223"/>
      <c r="K41" s="223"/>
      <c r="L41" s="223"/>
      <c r="M41" s="223"/>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2.75"/>
  <cols>
    <col min="1" max="4" width="15.5703125" customWidth="1"/>
    <col min="6" max="6" width="24.140625" customWidth="1"/>
    <col min="7" max="7" width="12.42578125" customWidth="1"/>
    <col min="9" max="9" width="16" customWidth="1"/>
    <col min="10" max="10" width="12.140625" customWidth="1"/>
  </cols>
  <sheetData>
    <row r="1" spans="1:10" ht="15.75">
      <c r="A1" s="226" t="s">
        <v>38</v>
      </c>
      <c r="B1" s="226"/>
      <c r="C1" s="226"/>
      <c r="D1" s="226"/>
      <c r="E1" s="226"/>
      <c r="F1" s="226"/>
      <c r="G1" s="226"/>
      <c r="H1" s="226"/>
      <c r="I1" s="226"/>
      <c r="J1" s="226"/>
    </row>
    <row r="2" spans="1:10">
      <c r="A2" s="227" t="s">
        <v>32</v>
      </c>
      <c r="B2" s="228"/>
      <c r="C2" s="227" t="s">
        <v>31</v>
      </c>
      <c r="D2" s="228"/>
      <c r="E2" s="69" t="s">
        <v>33</v>
      </c>
      <c r="F2" s="69" t="s">
        <v>34</v>
      </c>
      <c r="G2" s="69" t="s">
        <v>35</v>
      </c>
      <c r="H2" s="69" t="s">
        <v>36</v>
      </c>
      <c r="I2" s="69" t="s">
        <v>37</v>
      </c>
      <c r="J2" s="69" t="s">
        <v>36</v>
      </c>
    </row>
    <row r="3" spans="1:10">
      <c r="A3" s="68" t="s">
        <v>30</v>
      </c>
      <c r="B3" s="68" t="s">
        <v>29</v>
      </c>
      <c r="C3" s="68" t="s">
        <v>30</v>
      </c>
      <c r="D3" s="68" t="s">
        <v>29</v>
      </c>
      <c r="E3" s="68"/>
      <c r="F3" s="68"/>
      <c r="G3" s="68"/>
      <c r="H3" s="68"/>
      <c r="I3" s="68"/>
      <c r="J3" s="68"/>
    </row>
    <row r="4" spans="1:10" ht="15.95" customHeight="1">
      <c r="A4" s="67"/>
      <c r="B4" s="67"/>
      <c r="C4" s="67"/>
      <c r="D4" s="67"/>
      <c r="E4" s="67"/>
      <c r="F4" s="67"/>
      <c r="G4" s="67"/>
      <c r="H4" s="67"/>
      <c r="I4" s="67"/>
      <c r="J4" s="67"/>
    </row>
    <row r="5" spans="1:10" ht="15.95" customHeight="1">
      <c r="A5" s="67"/>
      <c r="B5" s="67"/>
      <c r="C5" s="67"/>
      <c r="D5" s="67"/>
      <c r="E5" s="67"/>
      <c r="F5" s="67"/>
      <c r="G5" s="67"/>
      <c r="H5" s="67"/>
      <c r="I5" s="67"/>
      <c r="J5" s="67"/>
    </row>
    <row r="6" spans="1:10" ht="15.95" customHeight="1">
      <c r="A6" s="67"/>
      <c r="B6" s="67"/>
      <c r="C6" s="67"/>
      <c r="D6" s="67"/>
      <c r="E6" s="67"/>
      <c r="F6" s="67"/>
      <c r="G6" s="67"/>
      <c r="H6" s="67"/>
      <c r="I6" s="67"/>
      <c r="J6" s="67"/>
    </row>
    <row r="7" spans="1:10" ht="15.95" customHeight="1">
      <c r="A7" s="67"/>
      <c r="B7" s="67"/>
      <c r="C7" s="67"/>
      <c r="D7" s="67"/>
      <c r="E7" s="67"/>
      <c r="F7" s="67"/>
      <c r="G7" s="67"/>
      <c r="H7" s="67"/>
      <c r="I7" s="67"/>
      <c r="J7" s="67"/>
    </row>
    <row r="8" spans="1:10" ht="15.95" customHeight="1">
      <c r="A8" s="67"/>
      <c r="B8" s="67"/>
      <c r="C8" s="67"/>
      <c r="D8" s="67"/>
      <c r="E8" s="67"/>
      <c r="F8" s="67"/>
      <c r="G8" s="67"/>
      <c r="H8" s="67"/>
      <c r="I8" s="67"/>
      <c r="J8" s="67"/>
    </row>
    <row r="9" spans="1:10" ht="15.95" customHeight="1">
      <c r="A9" s="67"/>
      <c r="B9" s="67"/>
      <c r="C9" s="67"/>
      <c r="D9" s="67"/>
      <c r="E9" s="67"/>
      <c r="F9" s="67"/>
      <c r="G9" s="67"/>
      <c r="H9" s="67"/>
      <c r="I9" s="67"/>
      <c r="J9" s="67"/>
    </row>
    <row r="10" spans="1:10" ht="15.95" customHeight="1">
      <c r="A10" s="67"/>
      <c r="B10" s="67"/>
      <c r="C10" s="67"/>
      <c r="D10" s="67"/>
      <c r="E10" s="67"/>
      <c r="F10" s="67"/>
      <c r="G10" s="67"/>
      <c r="H10" s="67"/>
      <c r="I10" s="67"/>
      <c r="J10" s="67"/>
    </row>
    <row r="11" spans="1:10" ht="15.95" customHeight="1">
      <c r="A11" s="67"/>
      <c r="B11" s="67"/>
      <c r="C11" s="67"/>
      <c r="D11" s="67"/>
      <c r="E11" s="67"/>
      <c r="F11" s="67"/>
      <c r="G11" s="67"/>
      <c r="H11" s="67"/>
      <c r="I11" s="67"/>
      <c r="J11" s="67"/>
    </row>
    <row r="12" spans="1:10" ht="15.95" customHeight="1">
      <c r="A12" s="67"/>
      <c r="B12" s="67"/>
      <c r="C12" s="67"/>
      <c r="D12" s="67"/>
      <c r="E12" s="67"/>
      <c r="F12" s="67"/>
      <c r="G12" s="67"/>
      <c r="H12" s="67"/>
      <c r="I12" s="67"/>
      <c r="J12" s="67"/>
    </row>
    <row r="13" spans="1:10" ht="15.95" customHeight="1">
      <c r="A13" s="67"/>
      <c r="B13" s="67"/>
      <c r="C13" s="67"/>
      <c r="D13" s="67"/>
      <c r="E13" s="67"/>
      <c r="F13" s="67"/>
      <c r="G13" s="67"/>
      <c r="H13" s="67"/>
      <c r="I13" s="67"/>
      <c r="J13" s="67"/>
    </row>
    <row r="14" spans="1:10" ht="15.95" customHeight="1">
      <c r="A14" s="67"/>
      <c r="B14" s="67"/>
      <c r="C14" s="67"/>
      <c r="D14" s="67"/>
      <c r="E14" s="67"/>
      <c r="F14" s="67"/>
      <c r="G14" s="67"/>
      <c r="H14" s="67"/>
      <c r="I14" s="67"/>
      <c r="J14" s="67"/>
    </row>
    <row r="15" spans="1:10" ht="15.95" customHeight="1">
      <c r="A15" s="67"/>
      <c r="B15" s="67"/>
      <c r="C15" s="67"/>
      <c r="D15" s="67"/>
      <c r="E15" s="67"/>
      <c r="F15" s="67"/>
      <c r="G15" s="67"/>
      <c r="H15" s="67"/>
      <c r="I15" s="67"/>
      <c r="J15" s="67"/>
    </row>
    <row r="16" spans="1:10" ht="15.95" customHeight="1">
      <c r="A16" s="67"/>
      <c r="B16" s="67"/>
      <c r="C16" s="67"/>
      <c r="D16" s="67"/>
      <c r="E16" s="67"/>
      <c r="F16" s="67"/>
      <c r="G16" s="67"/>
      <c r="H16" s="67"/>
      <c r="I16" s="67"/>
      <c r="J16" s="67"/>
    </row>
    <row r="17" spans="1:10" ht="15.95" customHeight="1">
      <c r="A17" s="67"/>
      <c r="B17" s="67"/>
      <c r="C17" s="67"/>
      <c r="D17" s="67"/>
      <c r="E17" s="67"/>
      <c r="F17" s="67"/>
      <c r="G17" s="67"/>
      <c r="H17" s="67"/>
      <c r="I17" s="67"/>
      <c r="J17" s="67"/>
    </row>
    <row r="18" spans="1:10" ht="15.95" customHeight="1">
      <c r="A18" s="67"/>
      <c r="B18" s="67"/>
      <c r="C18" s="67"/>
      <c r="D18" s="67"/>
      <c r="E18" s="67"/>
      <c r="F18" s="67"/>
      <c r="G18" s="67"/>
      <c r="H18" s="67"/>
      <c r="I18" s="67"/>
      <c r="J18" s="67"/>
    </row>
    <row r="19" spans="1:10" ht="15.95" customHeight="1">
      <c r="A19" s="67"/>
      <c r="B19" s="67"/>
      <c r="C19" s="67"/>
      <c r="D19" s="67"/>
      <c r="E19" s="67"/>
      <c r="F19" s="67"/>
      <c r="G19" s="67"/>
      <c r="H19" s="67"/>
      <c r="I19" s="67"/>
      <c r="J19" s="67"/>
    </row>
    <row r="20" spans="1:10" ht="15.95" customHeight="1">
      <c r="A20" s="67"/>
      <c r="B20" s="67"/>
      <c r="C20" s="67"/>
      <c r="D20" s="67"/>
      <c r="E20" s="67"/>
      <c r="F20" s="67"/>
      <c r="G20" s="67"/>
      <c r="H20" s="67"/>
      <c r="I20" s="67"/>
      <c r="J20" s="67"/>
    </row>
    <row r="21" spans="1:10" ht="15.95" customHeight="1">
      <c r="A21" s="67"/>
      <c r="B21" s="67"/>
      <c r="C21" s="67"/>
      <c r="D21" s="67"/>
      <c r="E21" s="67"/>
      <c r="F21" s="67"/>
      <c r="G21" s="67"/>
      <c r="H21" s="67"/>
      <c r="I21" s="67"/>
      <c r="J21" s="67"/>
    </row>
    <row r="22" spans="1:10" ht="15.95" customHeight="1">
      <c r="A22" s="67"/>
      <c r="B22" s="67"/>
      <c r="C22" s="67"/>
      <c r="D22" s="67"/>
      <c r="E22" s="67"/>
      <c r="F22" s="67"/>
      <c r="G22" s="67"/>
      <c r="H22" s="67"/>
      <c r="I22" s="67"/>
      <c r="J22" s="67"/>
    </row>
    <row r="23" spans="1:10" ht="15.95" customHeight="1">
      <c r="A23" s="67"/>
      <c r="B23" s="67"/>
      <c r="C23" s="67"/>
      <c r="D23" s="67"/>
      <c r="E23" s="67"/>
      <c r="F23" s="67"/>
      <c r="G23" s="67"/>
      <c r="H23" s="67"/>
      <c r="I23" s="67"/>
      <c r="J23" s="67"/>
    </row>
    <row r="24" spans="1:10" ht="15.95" customHeight="1">
      <c r="A24" s="67"/>
      <c r="B24" s="67"/>
      <c r="C24" s="67"/>
      <c r="D24" s="67"/>
      <c r="E24" s="67"/>
      <c r="F24" s="67"/>
      <c r="G24" s="67"/>
      <c r="H24" s="67"/>
      <c r="I24" s="67"/>
      <c r="J24" s="67"/>
    </row>
    <row r="25" spans="1:10" ht="15.95" customHeight="1">
      <c r="A25" s="67"/>
      <c r="B25" s="67"/>
      <c r="C25" s="67"/>
      <c r="D25" s="67"/>
      <c r="E25" s="67"/>
      <c r="F25" s="67"/>
      <c r="G25" s="67"/>
      <c r="H25" s="67"/>
      <c r="I25" s="67"/>
      <c r="J25" s="67"/>
    </row>
    <row r="26" spans="1:10" ht="15.95" customHeight="1">
      <c r="A26" s="67"/>
      <c r="B26" s="67"/>
      <c r="C26" s="67"/>
      <c r="D26" s="67"/>
      <c r="E26" s="67"/>
      <c r="F26" s="67"/>
      <c r="G26" s="67"/>
      <c r="H26" s="67"/>
      <c r="I26" s="67"/>
      <c r="J26" s="67"/>
    </row>
    <row r="27" spans="1:10" ht="15.95" customHeight="1">
      <c r="A27" s="67"/>
      <c r="B27" s="67"/>
      <c r="C27" s="67"/>
      <c r="D27" s="67"/>
      <c r="E27" s="67"/>
      <c r="F27" s="67"/>
      <c r="G27" s="67"/>
      <c r="H27" s="67"/>
      <c r="I27" s="67"/>
      <c r="J27" s="67"/>
    </row>
    <row r="28" spans="1:10" ht="15.95" customHeight="1">
      <c r="A28" s="67"/>
      <c r="B28" s="67"/>
      <c r="C28" s="67"/>
      <c r="D28" s="67"/>
      <c r="E28" s="67"/>
      <c r="F28" s="67"/>
      <c r="G28" s="67"/>
      <c r="H28" s="67"/>
      <c r="I28" s="67"/>
      <c r="J28" s="67"/>
    </row>
    <row r="29" spans="1:10" ht="15.95" customHeight="1">
      <c r="A29" s="67"/>
      <c r="B29" s="67"/>
      <c r="C29" s="67"/>
      <c r="D29" s="67"/>
      <c r="E29" s="67"/>
      <c r="F29" s="67"/>
      <c r="G29" s="67"/>
      <c r="H29" s="67"/>
      <c r="I29" s="67"/>
      <c r="J29" s="67"/>
    </row>
    <row r="30" spans="1:10" ht="15.95" customHeight="1">
      <c r="A30" s="67"/>
      <c r="B30" s="67"/>
      <c r="C30" s="67"/>
      <c r="D30" s="67"/>
      <c r="E30" s="67"/>
      <c r="F30" s="67"/>
      <c r="G30" s="67"/>
      <c r="H30" s="67"/>
      <c r="I30" s="67"/>
      <c r="J30" s="67"/>
    </row>
    <row r="31" spans="1:10" ht="15.95" customHeight="1">
      <c r="A31" s="67"/>
      <c r="B31" s="67"/>
      <c r="C31" s="67"/>
      <c r="D31" s="67"/>
      <c r="E31" s="67"/>
      <c r="F31" s="67"/>
      <c r="G31" s="67"/>
      <c r="H31" s="67"/>
      <c r="I31" s="67"/>
      <c r="J31" s="67"/>
    </row>
    <row r="32" spans="1:10" ht="15.95" customHeight="1">
      <c r="A32" s="67"/>
      <c r="B32" s="67"/>
      <c r="C32" s="67"/>
      <c r="D32" s="67"/>
      <c r="E32" s="67"/>
      <c r="F32" s="67"/>
      <c r="G32" s="67"/>
      <c r="H32" s="67"/>
      <c r="I32" s="67"/>
      <c r="J32" s="67"/>
    </row>
    <row r="34" spans="1:6" ht="15">
      <c r="A34" s="72" t="s">
        <v>48</v>
      </c>
      <c r="B34" s="67"/>
      <c r="C34" s="67"/>
      <c r="D34" s="67"/>
      <c r="E34" s="67"/>
      <c r="F34" s="67"/>
    </row>
    <row r="35" spans="1:6" ht="30">
      <c r="A35" s="73" t="s">
        <v>36</v>
      </c>
      <c r="B35" s="74" t="s">
        <v>49</v>
      </c>
      <c r="C35" s="73" t="s">
        <v>50</v>
      </c>
      <c r="D35" s="74" t="s">
        <v>51</v>
      </c>
      <c r="E35" s="74" t="s">
        <v>33</v>
      </c>
      <c r="F35" s="74" t="s">
        <v>52</v>
      </c>
    </row>
    <row r="36" spans="1:6" ht="15">
      <c r="A36" s="74"/>
      <c r="B36" s="74"/>
      <c r="C36" s="74"/>
      <c r="D36" s="74"/>
      <c r="E36" s="74"/>
      <c r="F36" s="74"/>
    </row>
    <row r="37" spans="1:6" ht="15">
      <c r="A37" s="75"/>
      <c r="B37" s="74"/>
      <c r="C37" s="74"/>
      <c r="D37" s="74"/>
      <c r="E37" s="74"/>
      <c r="F37" s="74"/>
    </row>
    <row r="38" spans="1:6" ht="15">
      <c r="A38" s="75"/>
      <c r="B38" s="74"/>
      <c r="C38" s="74"/>
      <c r="D38" s="74"/>
      <c r="E38" s="74"/>
      <c r="F38" s="74"/>
    </row>
    <row r="39" spans="1:6" ht="15">
      <c r="A39" s="75"/>
      <c r="B39" s="74"/>
      <c r="C39" s="74"/>
      <c r="D39" s="74"/>
      <c r="E39" s="74"/>
      <c r="F39" s="74"/>
    </row>
    <row r="40" spans="1:6" ht="15">
      <c r="A40" s="75"/>
      <c r="B40" s="74"/>
      <c r="C40" s="74"/>
      <c r="D40" s="74"/>
      <c r="E40" s="74"/>
      <c r="F40" s="74"/>
    </row>
    <row r="41" spans="1:6" ht="15">
      <c r="A41" s="75"/>
      <c r="B41" s="75"/>
      <c r="C41" s="74"/>
      <c r="D41" s="75"/>
      <c r="E41" s="75"/>
      <c r="F41" s="74"/>
    </row>
    <row r="42" spans="1:6" ht="15">
      <c r="A42" s="75"/>
      <c r="B42" s="74"/>
      <c r="C42" s="74"/>
      <c r="D42" s="74"/>
      <c r="E42" s="74"/>
      <c r="F42" s="74"/>
    </row>
    <row r="43" spans="1:6" ht="15">
      <c r="A43" s="75"/>
      <c r="B43" s="74"/>
      <c r="C43" s="74"/>
      <c r="D43" s="74"/>
      <c r="E43" s="74"/>
      <c r="F43" s="74"/>
    </row>
    <row r="44" spans="1:6" ht="15">
      <c r="A44" s="75"/>
      <c r="B44" s="74"/>
      <c r="C44" s="74"/>
      <c r="D44" s="74"/>
      <c r="E44" s="74"/>
      <c r="F44" s="74"/>
    </row>
    <row r="45" spans="1:6" ht="15">
      <c r="A45" s="75"/>
      <c r="B45" s="74"/>
      <c r="C45" s="74"/>
      <c r="D45" s="74"/>
      <c r="E45" s="74"/>
      <c r="F45" s="76"/>
    </row>
    <row r="46" spans="1:6" ht="15">
      <c r="A46" s="75"/>
      <c r="B46" s="74"/>
      <c r="C46" s="74"/>
      <c r="D46" s="74"/>
      <c r="E46" s="74"/>
      <c r="F46" s="74"/>
    </row>
    <row r="47" spans="1:6" ht="15">
      <c r="A47" s="75"/>
      <c r="B47" s="74"/>
      <c r="C47" s="74"/>
      <c r="D47" s="74"/>
      <c r="E47" s="74"/>
      <c r="F47" s="74"/>
    </row>
    <row r="48" spans="1:6" ht="15">
      <c r="A48" s="75"/>
      <c r="B48" s="74"/>
      <c r="C48" s="74"/>
      <c r="D48" s="74"/>
      <c r="E48" s="74"/>
      <c r="F48" s="74"/>
    </row>
    <row r="49" spans="1:6" ht="15">
      <c r="A49" s="75"/>
      <c r="B49" s="74"/>
      <c r="C49" s="74"/>
      <c r="D49" s="74"/>
      <c r="E49" s="74"/>
      <c r="F49" s="74"/>
    </row>
    <row r="50" spans="1:6" ht="15">
      <c r="A50" s="75"/>
      <c r="B50" s="75"/>
      <c r="C50" s="75"/>
      <c r="D50" s="75"/>
      <c r="E50" s="75"/>
      <c r="F50" s="75"/>
    </row>
    <row r="51" spans="1:6" ht="15">
      <c r="A51" s="74"/>
      <c r="B51" s="74"/>
      <c r="C51" s="74"/>
      <c r="D51" s="74"/>
      <c r="E51" s="74"/>
      <c r="F51" s="74"/>
    </row>
    <row r="52" spans="1:6" ht="15">
      <c r="A52" s="75"/>
      <c r="B52" s="75"/>
      <c r="C52" s="74"/>
      <c r="D52" s="75"/>
      <c r="E52" s="75"/>
      <c r="F52" s="75"/>
    </row>
    <row r="53" spans="1:6" ht="15">
      <c r="A53" s="75"/>
      <c r="B53" s="74"/>
      <c r="C53" s="74"/>
      <c r="D53" s="75"/>
      <c r="E53" s="75"/>
      <c r="F53" s="75"/>
    </row>
    <row r="54" spans="1:6" ht="15">
      <c r="A54" s="75"/>
      <c r="B54" s="74"/>
      <c r="C54" s="74"/>
      <c r="D54" s="75"/>
      <c r="E54" s="75"/>
      <c r="F54" s="75"/>
    </row>
    <row r="55" spans="1:6" ht="15">
      <c r="A55" s="75"/>
      <c r="B55" s="75"/>
      <c r="C55" s="74"/>
      <c r="D55" s="75"/>
      <c r="E55" s="75"/>
      <c r="F55" s="75"/>
    </row>
    <row r="56" spans="1:6" ht="15">
      <c r="A56" s="75"/>
      <c r="B56" s="75"/>
      <c r="C56" s="74"/>
      <c r="D56" s="75"/>
      <c r="E56" s="75"/>
      <c r="F56" s="75"/>
    </row>
    <row r="57" spans="1:6" ht="15">
      <c r="A57" s="75"/>
      <c r="B57" s="74"/>
      <c r="C57" s="74"/>
      <c r="D57" s="75"/>
      <c r="E57" s="75"/>
      <c r="F57" s="75"/>
    </row>
    <row r="58" spans="1:6" ht="15">
      <c r="A58" s="75"/>
      <c r="B58" s="75"/>
      <c r="C58" s="74"/>
      <c r="D58" s="75"/>
      <c r="E58" s="75"/>
      <c r="F58" s="75"/>
    </row>
    <row r="59" spans="1:6" ht="15">
      <c r="A59" s="75"/>
      <c r="B59" s="74"/>
      <c r="C59" s="74"/>
      <c r="D59" s="74"/>
      <c r="E59" s="74"/>
      <c r="F59" s="74"/>
    </row>
    <row r="60" spans="1:6" ht="15">
      <c r="A60" s="75"/>
      <c r="B60" s="74"/>
      <c r="C60" s="74"/>
      <c r="D60" s="75"/>
      <c r="E60" s="75"/>
      <c r="F60" s="75"/>
    </row>
    <row r="61" spans="1:6" ht="15">
      <c r="A61" s="75"/>
      <c r="B61" s="74"/>
      <c r="C61" s="74"/>
      <c r="D61" s="75"/>
      <c r="E61" s="75"/>
      <c r="F61" s="75"/>
    </row>
    <row r="62" spans="1:6" ht="15">
      <c r="A62" s="75"/>
      <c r="B62" s="74"/>
      <c r="C62" s="74"/>
      <c r="D62" s="75"/>
      <c r="E62" s="75"/>
      <c r="F62" s="75"/>
    </row>
    <row r="63" spans="1:6" ht="15">
      <c r="A63" s="75"/>
      <c r="B63" s="74"/>
      <c r="C63" s="74"/>
      <c r="D63" s="75"/>
      <c r="E63" s="75"/>
      <c r="F63" s="75"/>
    </row>
    <row r="64" spans="1:6" ht="15">
      <c r="A64" s="75"/>
      <c r="B64" s="74"/>
      <c r="C64" s="74"/>
      <c r="D64" s="74"/>
      <c r="E64" s="74"/>
      <c r="F64" s="74"/>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435"/>
  <sheetViews>
    <sheetView zoomScaleNormal="100" workbookViewId="0">
      <pane ySplit="1" topLeftCell="A267" activePane="bottomLeft" state="frozen"/>
      <selection pane="bottomLeft" activeCell="C26" sqref="C26"/>
    </sheetView>
  </sheetViews>
  <sheetFormatPr defaultColWidth="9.140625" defaultRowHeight="12.75"/>
  <cols>
    <col min="1" max="1" width="14.85546875" style="114" bestFit="1" customWidth="1"/>
    <col min="2" max="2" width="13" style="114" bestFit="1" customWidth="1"/>
    <col min="3" max="3" width="12.85546875" style="114" bestFit="1" customWidth="1"/>
    <col min="4" max="4" width="19.140625" style="114" bestFit="1" customWidth="1"/>
    <col min="5" max="5" width="32.140625" style="114" bestFit="1" customWidth="1"/>
    <col min="6" max="16384" width="9.140625" style="114"/>
  </cols>
  <sheetData>
    <row r="1" spans="1:5">
      <c r="A1" s="113" t="s">
        <v>74</v>
      </c>
      <c r="B1" s="113" t="s">
        <v>629</v>
      </c>
      <c r="C1" s="113" t="s">
        <v>75</v>
      </c>
      <c r="D1" s="113" t="s">
        <v>76</v>
      </c>
      <c r="E1" s="113"/>
    </row>
    <row r="2" spans="1:5" ht="15">
      <c r="A2" s="196">
        <v>131310</v>
      </c>
      <c r="B2" s="196" t="s">
        <v>434</v>
      </c>
      <c r="C2" s="196" t="s">
        <v>291</v>
      </c>
      <c r="D2" s="114" t="str">
        <f t="shared" ref="D2:D65" si="0">CONCATENATE(B2," ",C2)</f>
        <v>Aaron Chen</v>
      </c>
    </row>
    <row r="3" spans="1:5" ht="15">
      <c r="A3" s="196">
        <v>132073</v>
      </c>
      <c r="B3" s="196" t="s">
        <v>510</v>
      </c>
      <c r="C3" s="196" t="s">
        <v>508</v>
      </c>
      <c r="D3" s="114" t="str">
        <f t="shared" si="0"/>
        <v>Abbey Lown</v>
      </c>
    </row>
    <row r="4" spans="1:5" ht="15">
      <c r="A4" s="196">
        <v>131354</v>
      </c>
      <c r="B4" s="196" t="s">
        <v>590</v>
      </c>
      <c r="C4" s="196" t="s">
        <v>588</v>
      </c>
      <c r="D4" s="114" t="str">
        <f t="shared" si="0"/>
        <v>Abby Teuma</v>
      </c>
    </row>
    <row r="5" spans="1:5" ht="15">
      <c r="A5" s="196">
        <v>133306</v>
      </c>
      <c r="B5" s="196" t="s">
        <v>952</v>
      </c>
      <c r="C5" s="196" t="s">
        <v>918</v>
      </c>
      <c r="D5" s="114" t="str">
        <f t="shared" si="0"/>
        <v>Abigail Kus</v>
      </c>
    </row>
    <row r="6" spans="1:5" ht="15">
      <c r="A6" s="196">
        <v>123281</v>
      </c>
      <c r="B6" s="196" t="s">
        <v>957</v>
      </c>
      <c r="C6" s="196" t="s">
        <v>841</v>
      </c>
      <c r="D6" s="114" t="str">
        <f t="shared" si="0"/>
        <v>adam petta</v>
      </c>
    </row>
    <row r="7" spans="1:5" ht="15">
      <c r="A7" s="196">
        <v>130433</v>
      </c>
      <c r="B7" s="196" t="s">
        <v>388</v>
      </c>
      <c r="C7" s="196" t="s">
        <v>540</v>
      </c>
      <c r="D7" s="114" t="str">
        <f t="shared" si="0"/>
        <v>Adam Pisula</v>
      </c>
    </row>
    <row r="8" spans="1:5" ht="15">
      <c r="A8" s="196">
        <v>132042</v>
      </c>
      <c r="B8" s="196" t="s">
        <v>388</v>
      </c>
      <c r="C8" s="196" t="s">
        <v>401</v>
      </c>
      <c r="D8" s="114" t="str">
        <f t="shared" si="0"/>
        <v>Adam Thompson</v>
      </c>
    </row>
    <row r="9" spans="1:5" ht="15">
      <c r="A9" s="196">
        <v>120202</v>
      </c>
      <c r="B9" s="196" t="s">
        <v>569</v>
      </c>
      <c r="C9" s="196" t="s">
        <v>822</v>
      </c>
      <c r="D9" s="114" t="str">
        <f t="shared" si="0"/>
        <v>Adrian Estasy</v>
      </c>
    </row>
    <row r="10" spans="1:5" ht="15">
      <c r="A10" s="196">
        <v>133365</v>
      </c>
      <c r="B10" s="196" t="s">
        <v>569</v>
      </c>
      <c r="C10" s="196" t="s">
        <v>929</v>
      </c>
      <c r="D10" s="114" t="str">
        <f t="shared" si="0"/>
        <v>Adrian Rogers</v>
      </c>
    </row>
    <row r="11" spans="1:5" ht="15">
      <c r="A11" s="196">
        <v>121399</v>
      </c>
      <c r="B11" s="196" t="s">
        <v>569</v>
      </c>
      <c r="C11" s="196" t="s">
        <v>340</v>
      </c>
      <c r="D11" s="114" t="str">
        <f t="shared" si="0"/>
        <v>Adrian Schellenberg</v>
      </c>
    </row>
    <row r="12" spans="1:5" ht="15">
      <c r="A12" s="196">
        <v>109821</v>
      </c>
      <c r="B12" s="196" t="s">
        <v>611</v>
      </c>
      <c r="C12" s="196" t="s">
        <v>119</v>
      </c>
      <c r="D12" s="114" t="str">
        <f t="shared" si="0"/>
        <v>Aidan Williams</v>
      </c>
    </row>
    <row r="13" spans="1:5" ht="15">
      <c r="A13" s="196">
        <v>132197</v>
      </c>
      <c r="B13" s="196" t="s">
        <v>966</v>
      </c>
      <c r="C13" s="196" t="s">
        <v>916</v>
      </c>
      <c r="D13" s="114" t="str">
        <f t="shared" si="0"/>
        <v>Alekso Glaveski</v>
      </c>
    </row>
    <row r="14" spans="1:5" ht="15">
      <c r="A14" s="196">
        <v>108910</v>
      </c>
      <c r="B14" s="196" t="s">
        <v>970</v>
      </c>
      <c r="C14" s="196" t="s">
        <v>924</v>
      </c>
      <c r="D14" s="114" t="str">
        <f t="shared" si="0"/>
        <v>Alex Ninovic</v>
      </c>
    </row>
    <row r="15" spans="1:5" ht="15">
      <c r="A15" s="196">
        <v>107055</v>
      </c>
      <c r="B15" s="196" t="s">
        <v>974</v>
      </c>
      <c r="C15" s="196" t="s">
        <v>931</v>
      </c>
      <c r="D15" s="114" t="str">
        <f t="shared" si="0"/>
        <v>Alexander Stephan</v>
      </c>
    </row>
    <row r="16" spans="1:5" ht="15">
      <c r="A16" s="196">
        <v>121596</v>
      </c>
      <c r="B16" s="196" t="s">
        <v>460</v>
      </c>
      <c r="C16" s="196" t="s">
        <v>459</v>
      </c>
      <c r="D16" s="114" t="str">
        <f t="shared" si="0"/>
        <v>Amalie Dunlop</v>
      </c>
    </row>
    <row r="17" spans="1:4" ht="15">
      <c r="A17" s="196">
        <v>132017</v>
      </c>
      <c r="B17" s="196" t="s">
        <v>475</v>
      </c>
      <c r="C17" s="196" t="s">
        <v>335</v>
      </c>
      <c r="D17" s="114" t="str">
        <f t="shared" si="0"/>
        <v>Amelia Griffiths</v>
      </c>
    </row>
    <row r="18" spans="1:4" ht="15">
      <c r="A18" s="196">
        <v>123072</v>
      </c>
      <c r="B18" s="196" t="s">
        <v>475</v>
      </c>
      <c r="C18" s="196" t="s">
        <v>490</v>
      </c>
      <c r="D18" s="114" t="str">
        <f t="shared" si="0"/>
        <v>Amelia Kapp</v>
      </c>
    </row>
    <row r="19" spans="1:4" ht="15">
      <c r="A19" s="196">
        <v>123614</v>
      </c>
      <c r="B19" s="196" t="s">
        <v>661</v>
      </c>
      <c r="C19" s="196" t="s">
        <v>103</v>
      </c>
      <c r="D19" s="114" t="str">
        <f t="shared" si="0"/>
        <v>Andre Vermeulen</v>
      </c>
    </row>
    <row r="20" spans="1:4" ht="15">
      <c r="A20" s="196">
        <v>120892</v>
      </c>
      <c r="B20" s="196" t="s">
        <v>383</v>
      </c>
      <c r="C20" s="196" t="s">
        <v>499</v>
      </c>
      <c r="D20" s="114" t="str">
        <f t="shared" si="0"/>
        <v>Andrew Lake</v>
      </c>
    </row>
    <row r="21" spans="1:4" ht="15">
      <c r="A21" s="196">
        <v>104398</v>
      </c>
      <c r="B21" s="196" t="s">
        <v>383</v>
      </c>
      <c r="C21" s="196" t="s">
        <v>582</v>
      </c>
      <c r="D21" s="114" t="str">
        <f t="shared" si="0"/>
        <v>Andrew Sim</v>
      </c>
    </row>
    <row r="22" spans="1:4" ht="15">
      <c r="A22" s="196">
        <v>123820</v>
      </c>
      <c r="B22" s="196" t="s">
        <v>383</v>
      </c>
      <c r="C22" s="196" t="s">
        <v>936</v>
      </c>
      <c r="D22" s="114" t="str">
        <f t="shared" si="0"/>
        <v>Andrew Strong-Doyle</v>
      </c>
    </row>
    <row r="23" spans="1:4" ht="15">
      <c r="A23" s="196">
        <v>107465</v>
      </c>
      <c r="B23" s="196" t="s">
        <v>564</v>
      </c>
      <c r="C23" s="196" t="s">
        <v>565</v>
      </c>
      <c r="D23" s="114" t="str">
        <f t="shared" si="0"/>
        <v>Andy Sandlin</v>
      </c>
    </row>
    <row r="24" spans="1:4" ht="15">
      <c r="A24" s="196">
        <v>132875</v>
      </c>
      <c r="B24" s="196" t="s">
        <v>967</v>
      </c>
      <c r="C24" s="196" t="s">
        <v>917</v>
      </c>
      <c r="D24" s="114" t="str">
        <f t="shared" si="0"/>
        <v>Angelo Kosteski</v>
      </c>
    </row>
    <row r="25" spans="1:4" ht="15">
      <c r="A25" s="196">
        <v>132527</v>
      </c>
      <c r="B25" s="196" t="s">
        <v>592</v>
      </c>
      <c r="C25" s="196" t="s">
        <v>101</v>
      </c>
      <c r="D25" s="114" t="str">
        <f t="shared" si="0"/>
        <v>Angi Tippett</v>
      </c>
    </row>
    <row r="26" spans="1:4" ht="15">
      <c r="A26" s="196">
        <v>124287</v>
      </c>
      <c r="B26" s="196" t="s">
        <v>143</v>
      </c>
      <c r="C26" s="196" t="s">
        <v>176</v>
      </c>
      <c r="D26" s="114" t="str">
        <f t="shared" si="0"/>
        <v>Angus Biddle</v>
      </c>
    </row>
    <row r="27" spans="1:4" ht="15">
      <c r="A27" s="196">
        <v>105256</v>
      </c>
      <c r="B27" s="196" t="s">
        <v>143</v>
      </c>
      <c r="C27" s="196" t="s">
        <v>604</v>
      </c>
      <c r="D27" s="114" t="str">
        <f t="shared" si="0"/>
        <v>Angus Wallace</v>
      </c>
    </row>
    <row r="28" spans="1:4" ht="15">
      <c r="A28" s="196">
        <v>131876</v>
      </c>
      <c r="B28" s="196" t="s">
        <v>509</v>
      </c>
      <c r="C28" s="196" t="s">
        <v>508</v>
      </c>
      <c r="D28" s="114" t="str">
        <f t="shared" si="0"/>
        <v>Annabel Lown</v>
      </c>
    </row>
    <row r="29" spans="1:4" ht="15">
      <c r="A29" s="196">
        <v>132259</v>
      </c>
      <c r="B29" s="196" t="s">
        <v>123</v>
      </c>
      <c r="C29" s="196" t="s">
        <v>110</v>
      </c>
      <c r="D29" s="114" t="str">
        <f t="shared" si="0"/>
        <v>Anthony Oliver</v>
      </c>
    </row>
    <row r="30" spans="1:4" ht="15">
      <c r="A30" s="196">
        <v>131365</v>
      </c>
      <c r="B30" s="196" t="s">
        <v>123</v>
      </c>
      <c r="C30" s="196" t="s">
        <v>838</v>
      </c>
      <c r="D30" s="114" t="str">
        <f t="shared" si="0"/>
        <v>Anthony Poullos</v>
      </c>
    </row>
    <row r="31" spans="1:4" ht="15">
      <c r="A31" s="196">
        <v>121603</v>
      </c>
      <c r="B31" s="196" t="s">
        <v>123</v>
      </c>
      <c r="C31" s="196" t="s">
        <v>124</v>
      </c>
      <c r="D31" s="114" t="str">
        <f t="shared" si="0"/>
        <v>Anthony SAAD</v>
      </c>
    </row>
    <row r="32" spans="1:4" ht="15">
      <c r="A32" s="196">
        <v>121277</v>
      </c>
      <c r="B32" s="196" t="s">
        <v>123</v>
      </c>
      <c r="C32" s="196" t="s">
        <v>146</v>
      </c>
      <c r="D32" s="114" t="str">
        <f t="shared" si="0"/>
        <v>Anthony Spiteri</v>
      </c>
    </row>
    <row r="33" spans="1:4" ht="15">
      <c r="A33" s="196">
        <v>131615</v>
      </c>
      <c r="B33" s="196" t="s">
        <v>964</v>
      </c>
      <c r="C33" s="196" t="s">
        <v>863</v>
      </c>
      <c r="D33" s="114" t="str">
        <f t="shared" si="0"/>
        <v>Antonio Nedelkovski</v>
      </c>
    </row>
    <row r="34" spans="1:4" ht="15">
      <c r="A34" s="196">
        <v>130650</v>
      </c>
      <c r="B34" s="196" t="s">
        <v>361</v>
      </c>
      <c r="C34" s="196" t="s">
        <v>107</v>
      </c>
      <c r="D34" s="114" t="str">
        <f t="shared" si="0"/>
        <v>Ashton Mitchell</v>
      </c>
    </row>
    <row r="35" spans="1:4" ht="15">
      <c r="A35" s="196">
        <v>131926</v>
      </c>
      <c r="B35" s="196" t="s">
        <v>361</v>
      </c>
      <c r="C35" s="196" t="s">
        <v>581</v>
      </c>
      <c r="D35" s="114" t="str">
        <f t="shared" si="0"/>
        <v>Ashton Sieders</v>
      </c>
    </row>
    <row r="36" spans="1:4" ht="15">
      <c r="A36" s="196">
        <v>130826</v>
      </c>
      <c r="B36" s="196" t="s">
        <v>359</v>
      </c>
      <c r="C36" s="196" t="s">
        <v>334</v>
      </c>
      <c r="D36" s="114" t="str">
        <f t="shared" si="0"/>
        <v>Askr Sendall</v>
      </c>
    </row>
    <row r="37" spans="1:4" ht="15">
      <c r="A37" s="196">
        <v>133229</v>
      </c>
      <c r="B37" s="196" t="s">
        <v>969</v>
      </c>
      <c r="C37" s="196" t="s">
        <v>923</v>
      </c>
      <c r="D37" s="114" t="str">
        <f t="shared" si="0"/>
        <v>Aston Hobson</v>
      </c>
    </row>
    <row r="38" spans="1:4" ht="15">
      <c r="A38" s="196">
        <v>133304</v>
      </c>
      <c r="B38" s="196" t="s">
        <v>976</v>
      </c>
      <c r="C38" s="196" t="s">
        <v>933</v>
      </c>
      <c r="D38" s="114" t="str">
        <f t="shared" si="0"/>
        <v>Atticus Asten</v>
      </c>
    </row>
    <row r="39" spans="1:4" ht="15">
      <c r="A39" s="196">
        <v>131323</v>
      </c>
      <c r="B39" s="196" t="s">
        <v>589</v>
      </c>
      <c r="C39" s="196" t="s">
        <v>588</v>
      </c>
      <c r="D39" s="114" t="str">
        <f t="shared" si="0"/>
        <v>Axle Teuma</v>
      </c>
    </row>
    <row r="40" spans="1:4" ht="15">
      <c r="A40" s="196">
        <v>130027</v>
      </c>
      <c r="B40" s="196" t="s">
        <v>580</v>
      </c>
      <c r="C40" s="196" t="s">
        <v>579</v>
      </c>
      <c r="D40" s="114" t="str">
        <f t="shared" si="0"/>
        <v>Ayrton Shepherd</v>
      </c>
    </row>
    <row r="41" spans="1:4" ht="15">
      <c r="A41" s="196">
        <v>123682</v>
      </c>
      <c r="B41" s="196" t="s">
        <v>163</v>
      </c>
      <c r="C41" s="196" t="s">
        <v>327</v>
      </c>
      <c r="D41" s="114" t="str">
        <f t="shared" si="0"/>
        <v>Bailey Cahill</v>
      </c>
    </row>
    <row r="42" spans="1:4" ht="15">
      <c r="A42" s="196">
        <v>111393</v>
      </c>
      <c r="B42" s="196" t="s">
        <v>163</v>
      </c>
      <c r="C42" s="196" t="s">
        <v>486</v>
      </c>
      <c r="D42" s="114" t="str">
        <f t="shared" si="0"/>
        <v>Bailey Humphreys</v>
      </c>
    </row>
    <row r="43" spans="1:4" ht="15">
      <c r="A43" s="196">
        <v>124097</v>
      </c>
      <c r="B43" s="196" t="s">
        <v>431</v>
      </c>
      <c r="C43" s="196" t="s">
        <v>327</v>
      </c>
      <c r="D43" s="114" t="str">
        <f t="shared" si="0"/>
        <v>Ben Cahill</v>
      </c>
    </row>
    <row r="44" spans="1:4" ht="15">
      <c r="A44" s="196">
        <v>131355</v>
      </c>
      <c r="B44" s="196" t="s">
        <v>431</v>
      </c>
      <c r="C44" s="196" t="s">
        <v>651</v>
      </c>
      <c r="D44" s="114" t="str">
        <f t="shared" si="0"/>
        <v>Ben Church-Malouf</v>
      </c>
    </row>
    <row r="45" spans="1:4" ht="15">
      <c r="A45" s="196">
        <v>123244</v>
      </c>
      <c r="B45" s="196" t="s">
        <v>488</v>
      </c>
      <c r="C45" s="196" t="s">
        <v>489</v>
      </c>
      <c r="D45" s="114" t="str">
        <f t="shared" si="0"/>
        <v>BEN JUDD</v>
      </c>
    </row>
    <row r="46" spans="1:4" ht="15">
      <c r="A46" s="196">
        <v>101781</v>
      </c>
      <c r="B46" s="196" t="s">
        <v>676</v>
      </c>
      <c r="C46" s="196" t="s">
        <v>656</v>
      </c>
      <c r="D46" s="114" t="str">
        <f t="shared" si="0"/>
        <v>Benito Montalbano</v>
      </c>
    </row>
    <row r="47" spans="1:4" ht="15">
      <c r="A47" s="196">
        <v>123275</v>
      </c>
      <c r="B47" s="196" t="s">
        <v>672</v>
      </c>
      <c r="C47" s="196" t="s">
        <v>918</v>
      </c>
      <c r="D47" s="114" t="str">
        <f t="shared" si="0"/>
        <v>Benjamin Kus</v>
      </c>
    </row>
    <row r="48" spans="1:4" ht="15">
      <c r="A48" s="196">
        <v>132847</v>
      </c>
      <c r="B48" s="196" t="s">
        <v>672</v>
      </c>
      <c r="C48" s="196" t="s">
        <v>649</v>
      </c>
      <c r="D48" s="114" t="str">
        <f t="shared" si="0"/>
        <v>Benjamin Sinclair-Crow</v>
      </c>
    </row>
    <row r="49" spans="1:4" ht="15">
      <c r="A49" s="196">
        <v>123379</v>
      </c>
      <c r="B49" s="196" t="s">
        <v>116</v>
      </c>
      <c r="C49" s="196" t="s">
        <v>117</v>
      </c>
      <c r="D49" s="114" t="str">
        <f t="shared" si="0"/>
        <v>Bethany Emr</v>
      </c>
    </row>
    <row r="50" spans="1:4" ht="15">
      <c r="A50" s="196">
        <v>131331</v>
      </c>
      <c r="B50" s="196" t="s">
        <v>88</v>
      </c>
      <c r="C50" s="196" t="s">
        <v>272</v>
      </c>
      <c r="D50" s="114" t="str">
        <f t="shared" si="0"/>
        <v>Blake Hotz</v>
      </c>
    </row>
    <row r="51" spans="1:4" ht="15">
      <c r="A51" s="196">
        <v>121798</v>
      </c>
      <c r="B51" s="196" t="s">
        <v>88</v>
      </c>
      <c r="C51" s="196" t="s">
        <v>89</v>
      </c>
      <c r="D51" s="114" t="str">
        <f t="shared" si="0"/>
        <v>Blake Lynch</v>
      </c>
    </row>
    <row r="52" spans="1:4" ht="15">
      <c r="A52" s="196">
        <v>113090</v>
      </c>
      <c r="B52" s="196" t="s">
        <v>88</v>
      </c>
      <c r="C52" s="196" t="s">
        <v>570</v>
      </c>
      <c r="D52" s="114" t="str">
        <f t="shared" si="0"/>
        <v>Blake Schembri</v>
      </c>
    </row>
    <row r="53" spans="1:4" ht="15">
      <c r="A53" s="196">
        <v>132657</v>
      </c>
      <c r="B53" s="196" t="s">
        <v>93</v>
      </c>
      <c r="C53" s="196" t="s">
        <v>129</v>
      </c>
      <c r="D53" s="114" t="str">
        <f t="shared" si="0"/>
        <v>Bradley Jenkins</v>
      </c>
    </row>
    <row r="54" spans="1:4" ht="15">
      <c r="A54" s="196">
        <v>101158</v>
      </c>
      <c r="B54" s="196" t="s">
        <v>93</v>
      </c>
      <c r="C54" s="196" t="s">
        <v>350</v>
      </c>
      <c r="D54" s="114" t="str">
        <f t="shared" si="0"/>
        <v>Bradley Pay</v>
      </c>
    </row>
    <row r="55" spans="1:4" ht="15">
      <c r="A55" s="196">
        <v>110678</v>
      </c>
      <c r="B55" s="196" t="s">
        <v>386</v>
      </c>
      <c r="C55" s="196" t="s">
        <v>400</v>
      </c>
      <c r="D55" s="114" t="str">
        <f t="shared" si="0"/>
        <v>Brandon Colling</v>
      </c>
    </row>
    <row r="56" spans="1:4" ht="15">
      <c r="A56" s="196">
        <v>113203</v>
      </c>
      <c r="B56" s="196" t="s">
        <v>148</v>
      </c>
      <c r="C56" s="196" t="s">
        <v>149</v>
      </c>
      <c r="D56" s="114" t="str">
        <f t="shared" si="0"/>
        <v>Brian Tabbernal</v>
      </c>
    </row>
    <row r="57" spans="1:4" ht="15">
      <c r="A57" s="196">
        <v>132974</v>
      </c>
      <c r="B57" s="196" t="s">
        <v>946</v>
      </c>
      <c r="C57" s="196" t="s">
        <v>173</v>
      </c>
      <c r="D57" s="114" t="str">
        <f t="shared" si="0"/>
        <v>Brianna Cribbin</v>
      </c>
    </row>
    <row r="58" spans="1:4" ht="15">
      <c r="A58" s="196">
        <v>120093</v>
      </c>
      <c r="B58" s="196" t="s">
        <v>568</v>
      </c>
      <c r="C58" s="196" t="s">
        <v>937</v>
      </c>
      <c r="D58" s="114" t="str">
        <f t="shared" si="0"/>
        <v>Brock Stinson</v>
      </c>
    </row>
    <row r="59" spans="1:4" ht="15">
      <c r="A59" s="196">
        <v>131400</v>
      </c>
      <c r="B59" s="196" t="s">
        <v>557</v>
      </c>
      <c r="C59" s="196" t="s">
        <v>558</v>
      </c>
      <c r="D59" s="114" t="str">
        <f t="shared" si="0"/>
        <v>Brody Rowe</v>
      </c>
    </row>
    <row r="60" spans="1:4" ht="15">
      <c r="A60" s="196">
        <v>132620</v>
      </c>
      <c r="B60" s="196" t="s">
        <v>630</v>
      </c>
      <c r="C60" s="196" t="s">
        <v>620</v>
      </c>
      <c r="D60" s="114" t="str">
        <f t="shared" si="0"/>
        <v>Brooke Weatherhead</v>
      </c>
    </row>
    <row r="61" spans="1:4" ht="15">
      <c r="A61" s="196">
        <v>132704</v>
      </c>
      <c r="B61" s="196" t="s">
        <v>663</v>
      </c>
      <c r="C61" s="196" t="s">
        <v>637</v>
      </c>
      <c r="D61" s="114" t="str">
        <f t="shared" si="0"/>
        <v>Bruno Martino</v>
      </c>
    </row>
    <row r="62" spans="1:4" ht="15">
      <c r="A62" s="196">
        <v>130746</v>
      </c>
      <c r="B62" s="196" t="s">
        <v>586</v>
      </c>
      <c r="C62" s="196" t="s">
        <v>395</v>
      </c>
      <c r="D62" s="114" t="str">
        <f t="shared" si="0"/>
        <v>Callie Su</v>
      </c>
    </row>
    <row r="63" spans="1:4" ht="15">
      <c r="A63" s="196">
        <v>130878</v>
      </c>
      <c r="B63" s="196" t="s">
        <v>358</v>
      </c>
      <c r="C63" s="196" t="s">
        <v>332</v>
      </c>
      <c r="D63" s="114" t="str">
        <f t="shared" si="0"/>
        <v>Callum Donnelly</v>
      </c>
    </row>
    <row r="64" spans="1:4" ht="15">
      <c r="A64" s="196">
        <v>130319</v>
      </c>
      <c r="B64" s="196" t="s">
        <v>208</v>
      </c>
      <c r="C64" s="196" t="s">
        <v>278</v>
      </c>
      <c r="D64" s="114" t="str">
        <f t="shared" si="0"/>
        <v>Cameron House</v>
      </c>
    </row>
    <row r="65" spans="1:4" ht="15">
      <c r="A65" s="196">
        <v>130240</v>
      </c>
      <c r="B65" s="196" t="s">
        <v>208</v>
      </c>
      <c r="C65" s="196" t="s">
        <v>196</v>
      </c>
      <c r="D65" s="114" t="str">
        <f t="shared" si="0"/>
        <v>Cameron Mcgrath</v>
      </c>
    </row>
    <row r="66" spans="1:4" ht="15">
      <c r="A66" s="196">
        <v>130667</v>
      </c>
      <c r="B66" s="196" t="s">
        <v>562</v>
      </c>
      <c r="C66" s="196" t="s">
        <v>396</v>
      </c>
      <c r="D66" s="114" t="str">
        <f t="shared" ref="D66:D129" si="1">CONCATENATE(B66," ",C66)</f>
        <v>Carmelo Salerno</v>
      </c>
    </row>
    <row r="67" spans="1:4" ht="15">
      <c r="A67" s="196">
        <v>121063</v>
      </c>
      <c r="B67" s="196" t="s">
        <v>205</v>
      </c>
      <c r="C67" s="196" t="s">
        <v>101</v>
      </c>
      <c r="D67" s="114" t="str">
        <f t="shared" si="1"/>
        <v>Chais Tippett</v>
      </c>
    </row>
    <row r="68" spans="1:4" ht="15">
      <c r="A68" s="196">
        <v>132596</v>
      </c>
      <c r="B68" s="196" t="s">
        <v>94</v>
      </c>
      <c r="C68" s="196" t="s">
        <v>623</v>
      </c>
      <c r="D68" s="114" t="str">
        <f t="shared" si="1"/>
        <v>Charles Attard</v>
      </c>
    </row>
    <row r="69" spans="1:4" ht="15">
      <c r="A69" s="196">
        <v>121835</v>
      </c>
      <c r="B69" s="196" t="s">
        <v>94</v>
      </c>
      <c r="C69" s="196" t="s">
        <v>95</v>
      </c>
      <c r="D69" s="114" t="str">
        <f t="shared" si="1"/>
        <v>Charles Phillips</v>
      </c>
    </row>
    <row r="70" spans="1:4" ht="15">
      <c r="A70" s="196">
        <v>133299</v>
      </c>
      <c r="B70" s="196" t="s">
        <v>951</v>
      </c>
      <c r="C70" s="196" t="s">
        <v>333</v>
      </c>
      <c r="D70" s="114" t="str">
        <f t="shared" si="1"/>
        <v>Charli De Boynton</v>
      </c>
    </row>
    <row r="71" spans="1:4" ht="15">
      <c r="A71" s="196">
        <v>124019</v>
      </c>
      <c r="B71" s="196" t="s">
        <v>627</v>
      </c>
      <c r="C71" s="196" t="s">
        <v>642</v>
      </c>
      <c r="D71" s="114" t="str">
        <f t="shared" si="1"/>
        <v>Charlie Barakat</v>
      </c>
    </row>
    <row r="72" spans="1:4" ht="15">
      <c r="A72" s="196">
        <v>132658</v>
      </c>
      <c r="B72" s="196" t="s">
        <v>627</v>
      </c>
      <c r="C72" s="196" t="s">
        <v>129</v>
      </c>
      <c r="D72" s="114" t="str">
        <f t="shared" si="1"/>
        <v>Charlie Jenkins</v>
      </c>
    </row>
    <row r="73" spans="1:4" ht="15">
      <c r="A73" s="196">
        <v>133275</v>
      </c>
      <c r="B73" s="196" t="s">
        <v>948</v>
      </c>
      <c r="C73" s="196" t="s">
        <v>927</v>
      </c>
      <c r="D73" s="114" t="str">
        <f t="shared" si="1"/>
        <v>Charlotte Hryniuk</v>
      </c>
    </row>
    <row r="74" spans="1:4" ht="15">
      <c r="A74" s="196">
        <v>132020</v>
      </c>
      <c r="B74" s="196" t="s">
        <v>947</v>
      </c>
      <c r="C74" s="196" t="s">
        <v>623</v>
      </c>
      <c r="D74" s="114" t="str">
        <f t="shared" si="1"/>
        <v>Chayse Attard</v>
      </c>
    </row>
    <row r="75" spans="1:4" ht="15">
      <c r="A75" s="196">
        <v>120266</v>
      </c>
      <c r="B75" s="196" t="s">
        <v>465</v>
      </c>
      <c r="C75" s="196" t="s">
        <v>822</v>
      </c>
      <c r="D75" s="114" t="str">
        <f t="shared" si="1"/>
        <v>Christian Estasy</v>
      </c>
    </row>
    <row r="76" spans="1:4" ht="15">
      <c r="A76" s="196">
        <v>133294</v>
      </c>
      <c r="B76" s="196" t="s">
        <v>465</v>
      </c>
      <c r="C76" s="196" t="s">
        <v>930</v>
      </c>
      <c r="D76" s="114" t="str">
        <f t="shared" si="1"/>
        <v>Christian Sherrington</v>
      </c>
    </row>
    <row r="77" spans="1:4" ht="15">
      <c r="A77" s="196">
        <v>122425</v>
      </c>
      <c r="B77" s="196" t="s">
        <v>97</v>
      </c>
      <c r="C77" s="196" t="s">
        <v>141</v>
      </c>
      <c r="D77" s="114" t="str">
        <f t="shared" si="1"/>
        <v>Christopher Goodman</v>
      </c>
    </row>
    <row r="78" spans="1:4" ht="15">
      <c r="A78" s="196">
        <v>107969</v>
      </c>
      <c r="B78" s="196" t="s">
        <v>97</v>
      </c>
      <c r="C78" s="196" t="s">
        <v>490</v>
      </c>
      <c r="D78" s="114" t="str">
        <f t="shared" si="1"/>
        <v>Christopher Kapp</v>
      </c>
    </row>
    <row r="79" spans="1:4" ht="15">
      <c r="A79" s="196">
        <v>111460</v>
      </c>
      <c r="B79" s="196" t="s">
        <v>97</v>
      </c>
      <c r="C79" s="196" t="s">
        <v>566</v>
      </c>
      <c r="D79" s="114" t="str">
        <f t="shared" si="1"/>
        <v>Christopher Sandrone</v>
      </c>
    </row>
    <row r="80" spans="1:4" ht="15">
      <c r="A80" s="196">
        <v>131294</v>
      </c>
      <c r="B80" s="196" t="s">
        <v>97</v>
      </c>
      <c r="C80" s="196" t="s">
        <v>588</v>
      </c>
      <c r="D80" s="114" t="str">
        <f t="shared" si="1"/>
        <v>Christopher Teuma</v>
      </c>
    </row>
    <row r="81" spans="1:4" ht="15">
      <c r="A81" s="196">
        <v>133296</v>
      </c>
      <c r="B81" s="196" t="s">
        <v>973</v>
      </c>
      <c r="C81" s="196" t="s">
        <v>286</v>
      </c>
      <c r="D81" s="114" t="str">
        <f t="shared" si="1"/>
        <v>Cianna Wagstaff</v>
      </c>
    </row>
    <row r="82" spans="1:4" ht="15">
      <c r="A82" s="196">
        <v>122696</v>
      </c>
      <c r="B82" s="196" t="s">
        <v>405</v>
      </c>
      <c r="C82" s="196" t="s">
        <v>281</v>
      </c>
      <c r="D82" s="114" t="str">
        <f t="shared" si="1"/>
        <v>Clint Abel</v>
      </c>
    </row>
    <row r="83" spans="1:4" ht="15">
      <c r="A83" s="196">
        <v>131814</v>
      </c>
      <c r="B83" s="196" t="s">
        <v>655</v>
      </c>
      <c r="C83" s="196" t="s">
        <v>850</v>
      </c>
      <c r="D83" s="114" t="str">
        <f t="shared" si="1"/>
        <v>Cole Hogan</v>
      </c>
    </row>
    <row r="84" spans="1:4" ht="15">
      <c r="A84" s="196">
        <v>133373</v>
      </c>
      <c r="B84" s="196" t="s">
        <v>414</v>
      </c>
      <c r="C84" s="196" t="s">
        <v>939</v>
      </c>
      <c r="D84" s="114" t="str">
        <f t="shared" si="1"/>
        <v>Colin Drane</v>
      </c>
    </row>
    <row r="85" spans="1:4" ht="15">
      <c r="A85" s="196">
        <v>130511</v>
      </c>
      <c r="B85" s="196" t="s">
        <v>414</v>
      </c>
      <c r="C85" s="196" t="s">
        <v>616</v>
      </c>
      <c r="D85" s="114" t="str">
        <f t="shared" si="1"/>
        <v>Colin Yuen</v>
      </c>
    </row>
    <row r="86" spans="1:4" ht="15">
      <c r="A86" s="196">
        <v>112062</v>
      </c>
      <c r="B86" s="196" t="s">
        <v>471</v>
      </c>
      <c r="C86" s="196" t="s">
        <v>170</v>
      </c>
      <c r="D86" s="114" t="str">
        <f t="shared" si="1"/>
        <v>Connor Hey</v>
      </c>
    </row>
    <row r="87" spans="1:4" ht="15">
      <c r="A87" s="196">
        <v>132740</v>
      </c>
      <c r="B87" s="196" t="s">
        <v>667</v>
      </c>
      <c r="C87" s="196" t="s">
        <v>641</v>
      </c>
      <c r="D87" s="114" t="str">
        <f t="shared" si="1"/>
        <v>Constantinos Rouggos</v>
      </c>
    </row>
    <row r="88" spans="1:4" ht="15">
      <c r="A88" s="196">
        <v>130320</v>
      </c>
      <c r="B88" s="196" t="s">
        <v>121</v>
      </c>
      <c r="C88" s="196" t="s">
        <v>278</v>
      </c>
      <c r="D88" s="114" t="str">
        <f t="shared" si="1"/>
        <v>Cooper House</v>
      </c>
    </row>
    <row r="89" spans="1:4" ht="15">
      <c r="A89" s="196">
        <v>133278</v>
      </c>
      <c r="B89" s="196" t="s">
        <v>121</v>
      </c>
      <c r="C89" s="196" t="s">
        <v>934</v>
      </c>
      <c r="D89" s="114" t="str">
        <f t="shared" si="1"/>
        <v>Cooper Lollback</v>
      </c>
    </row>
    <row r="90" spans="1:4" ht="15">
      <c r="A90" s="196">
        <v>131953</v>
      </c>
      <c r="B90" s="196" t="s">
        <v>121</v>
      </c>
      <c r="C90" s="196" t="s">
        <v>337</v>
      </c>
      <c r="D90" s="114" t="str">
        <f t="shared" si="1"/>
        <v>Cooper Mackie</v>
      </c>
    </row>
    <row r="91" spans="1:4" ht="15">
      <c r="A91" s="196">
        <v>121825</v>
      </c>
      <c r="B91" s="196" t="s">
        <v>121</v>
      </c>
      <c r="C91" s="196" t="s">
        <v>107</v>
      </c>
      <c r="D91" s="114" t="str">
        <f t="shared" si="1"/>
        <v>Cooper Mitchell</v>
      </c>
    </row>
    <row r="92" spans="1:4" ht="15">
      <c r="A92" s="196">
        <v>131334</v>
      </c>
      <c r="B92" s="196" t="s">
        <v>121</v>
      </c>
      <c r="C92" s="196" t="s">
        <v>468</v>
      </c>
      <c r="D92" s="114" t="str">
        <f t="shared" si="1"/>
        <v>Cooper Richard</v>
      </c>
    </row>
    <row r="93" spans="1:4" ht="15">
      <c r="A93" s="196">
        <v>131686</v>
      </c>
      <c r="B93" s="196" t="s">
        <v>479</v>
      </c>
      <c r="C93" s="196" t="s">
        <v>331</v>
      </c>
      <c r="D93" s="114" t="str">
        <f t="shared" si="1"/>
        <v>Corey Gurney</v>
      </c>
    </row>
    <row r="94" spans="1:4" ht="15">
      <c r="A94" s="196">
        <v>121854</v>
      </c>
      <c r="B94" s="196" t="s">
        <v>422</v>
      </c>
      <c r="C94" s="196" t="s">
        <v>190</v>
      </c>
      <c r="D94" s="114" t="str">
        <f t="shared" si="1"/>
        <v>Craig Flewitt</v>
      </c>
    </row>
    <row r="95" spans="1:4" ht="15">
      <c r="A95" s="196">
        <v>133210</v>
      </c>
      <c r="B95" s="196" t="s">
        <v>422</v>
      </c>
      <c r="C95" s="196" t="s">
        <v>921</v>
      </c>
      <c r="D95" s="114" t="str">
        <f t="shared" si="1"/>
        <v>Craig Mclatchey</v>
      </c>
    </row>
    <row r="96" spans="1:4" ht="15">
      <c r="A96" s="196">
        <v>121065</v>
      </c>
      <c r="B96" s="196" t="s">
        <v>422</v>
      </c>
      <c r="C96" s="196" t="s">
        <v>101</v>
      </c>
      <c r="D96" s="114" t="str">
        <f t="shared" si="1"/>
        <v>Craig Tippett</v>
      </c>
    </row>
    <row r="97" spans="1:4" ht="15">
      <c r="A97" s="196">
        <v>104384</v>
      </c>
      <c r="B97" s="196" t="s">
        <v>422</v>
      </c>
      <c r="C97" s="196" t="s">
        <v>613</v>
      </c>
      <c r="D97" s="114" t="str">
        <f t="shared" si="1"/>
        <v>Craig Wright</v>
      </c>
    </row>
    <row r="98" spans="1:4" ht="15">
      <c r="A98" s="196">
        <v>130148</v>
      </c>
      <c r="B98" s="196" t="s">
        <v>369</v>
      </c>
      <c r="C98" s="196" t="s">
        <v>191</v>
      </c>
      <c r="D98" s="114" t="str">
        <f t="shared" si="1"/>
        <v>Dalton Haroon</v>
      </c>
    </row>
    <row r="99" spans="1:4" ht="15">
      <c r="A99" s="196">
        <v>123484</v>
      </c>
      <c r="B99" s="196" t="s">
        <v>476</v>
      </c>
      <c r="C99" s="196" t="s">
        <v>108</v>
      </c>
      <c r="D99" s="114" t="str">
        <f t="shared" si="1"/>
        <v>Damien Grima</v>
      </c>
    </row>
    <row r="100" spans="1:4" ht="15">
      <c r="A100" s="196">
        <v>122847</v>
      </c>
      <c r="B100" s="196" t="s">
        <v>476</v>
      </c>
      <c r="C100" s="196" t="s">
        <v>524</v>
      </c>
      <c r="D100" s="114" t="str">
        <f t="shared" si="1"/>
        <v>Damien Meyer</v>
      </c>
    </row>
    <row r="101" spans="1:4" ht="15">
      <c r="A101" s="196">
        <v>108546</v>
      </c>
      <c r="B101" s="196" t="s">
        <v>503</v>
      </c>
      <c r="C101" s="196" t="s">
        <v>504</v>
      </c>
      <c r="D101" s="114" t="str">
        <f t="shared" si="1"/>
        <v>Dan Lindsay</v>
      </c>
    </row>
    <row r="102" spans="1:4" ht="15">
      <c r="A102" s="196">
        <v>123814</v>
      </c>
      <c r="B102" s="196" t="s">
        <v>126</v>
      </c>
      <c r="C102" s="196" t="s">
        <v>164</v>
      </c>
      <c r="D102" s="114" t="str">
        <f t="shared" si="1"/>
        <v>Daniel Banks</v>
      </c>
    </row>
    <row r="103" spans="1:4" ht="15">
      <c r="A103" s="196">
        <v>113176</v>
      </c>
      <c r="B103" s="196" t="s">
        <v>126</v>
      </c>
      <c r="C103" s="196" t="s">
        <v>940</v>
      </c>
      <c r="D103" s="114" t="str">
        <f t="shared" si="1"/>
        <v>Daniel Driscoll</v>
      </c>
    </row>
    <row r="104" spans="1:4" ht="15">
      <c r="A104" s="196">
        <v>109275</v>
      </c>
      <c r="B104" s="196" t="s">
        <v>126</v>
      </c>
      <c r="C104" s="196" t="s">
        <v>648</v>
      </c>
      <c r="D104" s="114" t="str">
        <f t="shared" si="1"/>
        <v>Daniel Frougas</v>
      </c>
    </row>
    <row r="105" spans="1:4" ht="15">
      <c r="A105" s="196">
        <v>130829</v>
      </c>
      <c r="B105" s="196" t="s">
        <v>126</v>
      </c>
      <c r="C105" s="196" t="s">
        <v>920</v>
      </c>
      <c r="D105" s="114" t="str">
        <f t="shared" si="1"/>
        <v>Daniel Huang</v>
      </c>
    </row>
    <row r="106" spans="1:4" ht="15">
      <c r="A106" s="196">
        <v>130077</v>
      </c>
      <c r="B106" s="196" t="s">
        <v>126</v>
      </c>
      <c r="C106" s="196" t="s">
        <v>337</v>
      </c>
      <c r="D106" s="114" t="str">
        <f t="shared" si="1"/>
        <v>Daniel Mackie</v>
      </c>
    </row>
    <row r="107" spans="1:4" ht="15">
      <c r="A107" s="196">
        <v>117301</v>
      </c>
      <c r="B107" s="196" t="s">
        <v>126</v>
      </c>
      <c r="C107" s="196" t="s">
        <v>134</v>
      </c>
      <c r="D107" s="114" t="str">
        <f t="shared" si="1"/>
        <v>Daniel Orsini</v>
      </c>
    </row>
    <row r="108" spans="1:4" ht="15">
      <c r="A108" s="196">
        <v>124285</v>
      </c>
      <c r="B108" s="196" t="s">
        <v>536</v>
      </c>
      <c r="C108" s="196" t="s">
        <v>537</v>
      </c>
      <c r="D108" s="114" t="str">
        <f t="shared" si="1"/>
        <v>Darko Petrovic</v>
      </c>
    </row>
    <row r="109" spans="1:4" ht="15">
      <c r="A109" s="196">
        <v>132295</v>
      </c>
      <c r="B109" s="196" t="s">
        <v>420</v>
      </c>
      <c r="C109" s="196" t="s">
        <v>421</v>
      </c>
      <c r="D109" s="114" t="str">
        <f t="shared" si="1"/>
        <v>Darren Booth</v>
      </c>
    </row>
    <row r="110" spans="1:4" ht="15">
      <c r="A110" s="196">
        <v>123284</v>
      </c>
      <c r="B110" s="196" t="s">
        <v>420</v>
      </c>
      <c r="C110" s="196" t="s">
        <v>129</v>
      </c>
      <c r="D110" s="114" t="str">
        <f t="shared" si="1"/>
        <v>Darren Jenkins</v>
      </c>
    </row>
    <row r="111" spans="1:4" ht="15">
      <c r="A111" s="196">
        <v>131500</v>
      </c>
      <c r="B111" s="196" t="s">
        <v>975</v>
      </c>
      <c r="C111" s="196" t="s">
        <v>932</v>
      </c>
      <c r="D111" s="114" t="str">
        <f t="shared" si="1"/>
        <v>Darrin Deboynton</v>
      </c>
    </row>
    <row r="112" spans="1:4" ht="15">
      <c r="A112" s="196">
        <v>131688</v>
      </c>
      <c r="B112" s="196" t="s">
        <v>614</v>
      </c>
      <c r="C112" s="196" t="s">
        <v>845</v>
      </c>
      <c r="D112" s="114" t="str">
        <f t="shared" si="1"/>
        <v>Dave Bennetts</v>
      </c>
    </row>
    <row r="113" spans="1:4" ht="15">
      <c r="A113" s="196">
        <v>121028</v>
      </c>
      <c r="B113" s="196" t="s">
        <v>614</v>
      </c>
      <c r="C113" s="196" t="s">
        <v>142</v>
      </c>
      <c r="D113" s="114" t="str">
        <f t="shared" si="1"/>
        <v>Dave Youl</v>
      </c>
    </row>
    <row r="114" spans="1:4" ht="15">
      <c r="A114" s="196">
        <v>123615</v>
      </c>
      <c r="B114" s="196" t="s">
        <v>429</v>
      </c>
      <c r="C114" s="196" t="s">
        <v>430</v>
      </c>
      <c r="D114" s="114" t="str">
        <f t="shared" si="1"/>
        <v>David Burch</v>
      </c>
    </row>
    <row r="115" spans="1:4" ht="15">
      <c r="A115" s="196">
        <v>122605</v>
      </c>
      <c r="B115" s="196" t="s">
        <v>429</v>
      </c>
      <c r="C115" s="196" t="s">
        <v>940</v>
      </c>
      <c r="D115" s="114" t="str">
        <f t="shared" si="1"/>
        <v>David Driscoll</v>
      </c>
    </row>
    <row r="116" spans="1:4" ht="15">
      <c r="A116" s="196">
        <v>130979</v>
      </c>
      <c r="B116" s="196" t="s">
        <v>429</v>
      </c>
      <c r="C116" s="196" t="s">
        <v>282</v>
      </c>
      <c r="D116" s="114" t="str">
        <f t="shared" si="1"/>
        <v>David East</v>
      </c>
    </row>
    <row r="117" spans="1:4" ht="15">
      <c r="A117" s="196">
        <v>102357</v>
      </c>
      <c r="B117" s="196" t="s">
        <v>429</v>
      </c>
      <c r="C117" s="196" t="s">
        <v>462</v>
      </c>
      <c r="D117" s="114" t="str">
        <f t="shared" si="1"/>
        <v>David Endres</v>
      </c>
    </row>
    <row r="118" spans="1:4" ht="15">
      <c r="A118" s="196">
        <v>132099</v>
      </c>
      <c r="B118" s="196" t="s">
        <v>429</v>
      </c>
      <c r="C118" s="196" t="s">
        <v>141</v>
      </c>
      <c r="D118" s="114" t="str">
        <f t="shared" si="1"/>
        <v>David Goodman</v>
      </c>
    </row>
    <row r="119" spans="1:4" ht="15">
      <c r="A119" s="196">
        <v>132327</v>
      </c>
      <c r="B119" s="196" t="s">
        <v>429</v>
      </c>
      <c r="C119" s="196" t="s">
        <v>487</v>
      </c>
      <c r="D119" s="114" t="str">
        <f t="shared" si="1"/>
        <v>David Jolly</v>
      </c>
    </row>
    <row r="120" spans="1:4" ht="15">
      <c r="A120" s="196">
        <v>130564</v>
      </c>
      <c r="B120" s="196" t="s">
        <v>429</v>
      </c>
      <c r="C120" s="196" t="s">
        <v>496</v>
      </c>
      <c r="D120" s="114" t="str">
        <f t="shared" si="1"/>
        <v>David Kirkpatrick</v>
      </c>
    </row>
    <row r="121" spans="1:4" ht="15">
      <c r="A121" s="196">
        <v>131605</v>
      </c>
      <c r="B121" s="196" t="s">
        <v>429</v>
      </c>
      <c r="C121" s="196" t="s">
        <v>863</v>
      </c>
      <c r="D121" s="114" t="str">
        <f t="shared" si="1"/>
        <v>David Nedelkovski</v>
      </c>
    </row>
    <row r="122" spans="1:4" ht="15">
      <c r="A122" s="196">
        <v>131325</v>
      </c>
      <c r="B122" s="196" t="s">
        <v>429</v>
      </c>
      <c r="C122" s="196" t="s">
        <v>581</v>
      </c>
      <c r="D122" s="114" t="str">
        <f t="shared" si="1"/>
        <v>David Sieders</v>
      </c>
    </row>
    <row r="123" spans="1:4" ht="15">
      <c r="A123" s="196">
        <v>130436</v>
      </c>
      <c r="B123" s="196" t="s">
        <v>571</v>
      </c>
      <c r="C123" s="196" t="s">
        <v>572</v>
      </c>
      <c r="D123" s="114" t="str">
        <f t="shared" si="1"/>
        <v>Daymon Schuyt</v>
      </c>
    </row>
    <row r="124" spans="1:4" ht="15">
      <c r="A124" s="196">
        <v>122903</v>
      </c>
      <c r="B124" s="196" t="s">
        <v>530</v>
      </c>
      <c r="C124" s="196" t="s">
        <v>343</v>
      </c>
      <c r="D124" s="114" t="str">
        <f t="shared" si="1"/>
        <v>Dean O'Neill</v>
      </c>
    </row>
    <row r="125" spans="1:4" ht="15">
      <c r="A125" s="196">
        <v>116279</v>
      </c>
      <c r="B125" s="196" t="s">
        <v>530</v>
      </c>
      <c r="C125" s="196" t="s">
        <v>855</v>
      </c>
      <c r="D125" s="114" t="str">
        <f t="shared" si="1"/>
        <v>Dean Starling</v>
      </c>
    </row>
    <row r="126" spans="1:4" ht="15">
      <c r="A126" s="196">
        <v>123612</v>
      </c>
      <c r="B126" s="196" t="s">
        <v>391</v>
      </c>
      <c r="C126" s="196" t="s">
        <v>103</v>
      </c>
      <c r="D126" s="114" t="str">
        <f t="shared" si="1"/>
        <v>Deniel Vermeulen</v>
      </c>
    </row>
    <row r="127" spans="1:4" ht="15">
      <c r="A127" s="196">
        <v>123605</v>
      </c>
      <c r="B127" s="196" t="s">
        <v>567</v>
      </c>
      <c r="C127" s="196" t="s">
        <v>566</v>
      </c>
      <c r="D127" s="114" t="str">
        <f t="shared" si="1"/>
        <v>Dennis Sandrone</v>
      </c>
    </row>
    <row r="128" spans="1:4" ht="15">
      <c r="A128" s="196">
        <v>102523</v>
      </c>
      <c r="B128" s="196" t="s">
        <v>497</v>
      </c>
      <c r="C128" s="196" t="s">
        <v>498</v>
      </c>
      <c r="D128" s="114" t="str">
        <f t="shared" si="1"/>
        <v>Dimitri Kozlinski</v>
      </c>
    </row>
    <row r="129" spans="1:4" ht="15">
      <c r="A129" s="196">
        <v>106173</v>
      </c>
      <c r="B129" s="196" t="s">
        <v>631</v>
      </c>
      <c r="C129" s="196" t="s">
        <v>622</v>
      </c>
      <c r="D129" s="114" t="str">
        <f t="shared" si="1"/>
        <v>Dion Scott</v>
      </c>
    </row>
    <row r="130" spans="1:4" ht="15">
      <c r="A130" s="196">
        <v>132917</v>
      </c>
      <c r="B130" s="196" t="s">
        <v>382</v>
      </c>
      <c r="C130" s="196" t="s">
        <v>824</v>
      </c>
      <c r="D130" s="114" t="str">
        <f t="shared" ref="D130:D193" si="2">CONCATENATE(B130," ",C130)</f>
        <v>Dominic Nguyen</v>
      </c>
    </row>
    <row r="131" spans="1:4" ht="15">
      <c r="A131" s="196">
        <v>130415</v>
      </c>
      <c r="B131" s="196" t="s">
        <v>355</v>
      </c>
      <c r="C131" s="196" t="s">
        <v>329</v>
      </c>
      <c r="D131" s="114" t="str">
        <f t="shared" si="2"/>
        <v>Drew Robins</v>
      </c>
    </row>
    <row r="132" spans="1:4" ht="15">
      <c r="A132" s="196">
        <v>130120</v>
      </c>
      <c r="B132" s="196" t="s">
        <v>505</v>
      </c>
      <c r="C132" s="196" t="s">
        <v>504</v>
      </c>
      <c r="D132" s="114" t="str">
        <f t="shared" si="2"/>
        <v>Dylan Lindsay</v>
      </c>
    </row>
    <row r="133" spans="1:4" ht="15">
      <c r="A133" s="196">
        <v>132921</v>
      </c>
      <c r="B133" s="196" t="s">
        <v>505</v>
      </c>
      <c r="C133" s="196" t="s">
        <v>824</v>
      </c>
      <c r="D133" s="114" t="str">
        <f t="shared" si="2"/>
        <v>Dylan Nguyen</v>
      </c>
    </row>
    <row r="134" spans="1:4" ht="15">
      <c r="A134" s="196">
        <v>132874</v>
      </c>
      <c r="B134" s="196" t="s">
        <v>674</v>
      </c>
      <c r="C134" s="196" t="s">
        <v>653</v>
      </c>
      <c r="D134" s="114" t="str">
        <f t="shared" si="2"/>
        <v>Eli Macintosh</v>
      </c>
    </row>
    <row r="135" spans="1:4" ht="15">
      <c r="A135" s="196">
        <v>109159</v>
      </c>
      <c r="B135" s="196" t="s">
        <v>560</v>
      </c>
      <c r="C135" s="196" t="s">
        <v>111</v>
      </c>
      <c r="D135" s="114" t="str">
        <f t="shared" si="2"/>
        <v>Elijah Saade</v>
      </c>
    </row>
    <row r="136" spans="1:4" ht="15">
      <c r="A136" s="196">
        <v>132866</v>
      </c>
      <c r="B136" s="196" t="s">
        <v>673</v>
      </c>
      <c r="C136" s="196" t="s">
        <v>652</v>
      </c>
      <c r="D136" s="114" t="str">
        <f t="shared" si="2"/>
        <v>Elliot Bowen</v>
      </c>
    </row>
    <row r="137" spans="1:4" ht="15">
      <c r="A137" s="196">
        <v>124398</v>
      </c>
      <c r="B137" s="196" t="s">
        <v>353</v>
      </c>
      <c r="C137" s="196" t="s">
        <v>327</v>
      </c>
      <c r="D137" s="114" t="str">
        <f t="shared" si="2"/>
        <v>Emily Cahill</v>
      </c>
    </row>
    <row r="138" spans="1:4" ht="15">
      <c r="A138" s="196">
        <v>132810</v>
      </c>
      <c r="B138" s="196" t="s">
        <v>605</v>
      </c>
      <c r="C138" s="196" t="s">
        <v>152</v>
      </c>
      <c r="D138" s="114" t="str">
        <f t="shared" si="2"/>
        <v>Emma Wilson</v>
      </c>
    </row>
    <row r="139" spans="1:4" ht="15">
      <c r="A139" s="196">
        <v>120123</v>
      </c>
      <c r="B139" s="196" t="s">
        <v>559</v>
      </c>
      <c r="C139" s="196" t="s">
        <v>111</v>
      </c>
      <c r="D139" s="114" t="str">
        <f t="shared" si="2"/>
        <v>Endree Saade</v>
      </c>
    </row>
    <row r="140" spans="1:4" ht="15">
      <c r="A140" s="196">
        <v>120167</v>
      </c>
      <c r="B140" s="196" t="s">
        <v>377</v>
      </c>
      <c r="C140" s="196" t="s">
        <v>477</v>
      </c>
      <c r="D140" s="114" t="str">
        <f t="shared" si="2"/>
        <v>Ethan Guest</v>
      </c>
    </row>
    <row r="141" spans="1:4" ht="15">
      <c r="A141" s="196">
        <v>133054</v>
      </c>
      <c r="B141" s="196" t="s">
        <v>377</v>
      </c>
      <c r="C141" s="196" t="s">
        <v>843</v>
      </c>
      <c r="D141" s="114" t="str">
        <f t="shared" si="2"/>
        <v>Ethan Van Poppel</v>
      </c>
    </row>
    <row r="142" spans="1:4" ht="15">
      <c r="A142" s="196">
        <v>131808</v>
      </c>
      <c r="B142" s="196" t="s">
        <v>597</v>
      </c>
      <c r="C142" s="196" t="s">
        <v>102</v>
      </c>
      <c r="D142" s="114" t="str">
        <f t="shared" si="2"/>
        <v>Eva Vats</v>
      </c>
    </row>
    <row r="143" spans="1:4" ht="15">
      <c r="A143" s="196">
        <v>131047</v>
      </c>
      <c r="B143" s="196" t="s">
        <v>371</v>
      </c>
      <c r="C143" s="196" t="s">
        <v>272</v>
      </c>
      <c r="D143" s="114" t="str">
        <f t="shared" si="2"/>
        <v>Evan Hotz</v>
      </c>
    </row>
    <row r="144" spans="1:4" ht="15">
      <c r="A144" s="196">
        <v>122970</v>
      </c>
      <c r="B144" s="196" t="s">
        <v>961</v>
      </c>
      <c r="C144" s="196" t="s">
        <v>857</v>
      </c>
      <c r="D144" s="114" t="str">
        <f t="shared" si="2"/>
        <v>Felix Staley</v>
      </c>
    </row>
    <row r="145" spans="1:4" ht="15">
      <c r="A145" s="196">
        <v>131657</v>
      </c>
      <c r="B145" s="196" t="s">
        <v>521</v>
      </c>
      <c r="C145" s="196" t="s">
        <v>520</v>
      </c>
      <c r="D145" s="114" t="str">
        <f t="shared" si="2"/>
        <v>Finn Mccracken</v>
      </c>
    </row>
    <row r="146" spans="1:4" ht="15">
      <c r="A146" s="196">
        <v>133127</v>
      </c>
      <c r="B146" s="196" t="s">
        <v>960</v>
      </c>
      <c r="C146" s="196" t="s">
        <v>852</v>
      </c>
      <c r="D146" s="114" t="str">
        <f t="shared" si="2"/>
        <v>Frank Catanzariti</v>
      </c>
    </row>
    <row r="147" spans="1:4" ht="15">
      <c r="A147" s="196">
        <v>131621</v>
      </c>
      <c r="B147" s="196" t="s">
        <v>965</v>
      </c>
      <c r="C147" s="196" t="s">
        <v>863</v>
      </c>
      <c r="D147" s="114" t="str">
        <f t="shared" si="2"/>
        <v>Gabriela Nedelkovski</v>
      </c>
    </row>
    <row r="148" spans="1:4" ht="15">
      <c r="A148" s="196">
        <v>124190</v>
      </c>
      <c r="B148" s="196" t="s">
        <v>447</v>
      </c>
      <c r="C148" s="196" t="s">
        <v>173</v>
      </c>
      <c r="D148" s="114" t="str">
        <f t="shared" si="2"/>
        <v>Gabriella Cribbin</v>
      </c>
    </row>
    <row r="149" spans="1:4" ht="15">
      <c r="A149" s="196">
        <v>121786</v>
      </c>
      <c r="B149" s="196" t="s">
        <v>354</v>
      </c>
      <c r="C149" s="196" t="s">
        <v>457</v>
      </c>
      <c r="D149" s="114" t="str">
        <f t="shared" si="2"/>
        <v>George Doueihi</v>
      </c>
    </row>
    <row r="150" spans="1:4" ht="15">
      <c r="A150" s="196">
        <v>120868</v>
      </c>
      <c r="B150" s="196" t="s">
        <v>354</v>
      </c>
      <c r="C150" s="196" t="s">
        <v>328</v>
      </c>
      <c r="D150" s="114" t="str">
        <f t="shared" si="2"/>
        <v>George Miles</v>
      </c>
    </row>
    <row r="151" spans="1:4" ht="15">
      <c r="A151" s="196">
        <v>131679</v>
      </c>
      <c r="B151" s="196" t="s">
        <v>546</v>
      </c>
      <c r="C151" s="196" t="s">
        <v>593</v>
      </c>
      <c r="D151" s="114" t="str">
        <f t="shared" si="2"/>
        <v>Glenn Trapp</v>
      </c>
    </row>
    <row r="152" spans="1:4" ht="15">
      <c r="A152" s="196">
        <v>105603</v>
      </c>
      <c r="B152" s="196" t="s">
        <v>546</v>
      </c>
      <c r="C152" s="196" t="s">
        <v>119</v>
      </c>
      <c r="D152" s="114" t="str">
        <f t="shared" si="2"/>
        <v>Glenn Williams</v>
      </c>
    </row>
    <row r="153" spans="1:4" ht="15">
      <c r="A153" s="196">
        <v>112501</v>
      </c>
      <c r="B153" s="196" t="s">
        <v>506</v>
      </c>
      <c r="C153" s="196" t="s">
        <v>261</v>
      </c>
      <c r="D153" s="114" t="str">
        <f t="shared" si="2"/>
        <v>Glenn-Matthew Linnett</v>
      </c>
    </row>
    <row r="154" spans="1:4" ht="15">
      <c r="A154" s="196">
        <v>132450</v>
      </c>
      <c r="B154" s="196" t="s">
        <v>473</v>
      </c>
      <c r="C154" s="196" t="s">
        <v>141</v>
      </c>
      <c r="D154" s="114" t="str">
        <f t="shared" si="2"/>
        <v>Grace Goodman</v>
      </c>
    </row>
    <row r="155" spans="1:4" ht="15">
      <c r="A155" s="196">
        <v>100061</v>
      </c>
      <c r="B155" s="196" t="s">
        <v>463</v>
      </c>
      <c r="C155" s="196" t="s">
        <v>464</v>
      </c>
      <c r="D155" s="114" t="str">
        <f t="shared" si="2"/>
        <v>Grant English</v>
      </c>
    </row>
    <row r="156" spans="1:4" ht="15">
      <c r="A156" s="196">
        <v>132629</v>
      </c>
      <c r="B156" s="196" t="s">
        <v>463</v>
      </c>
      <c r="C156" s="196" t="s">
        <v>620</v>
      </c>
      <c r="D156" s="114" t="str">
        <f t="shared" si="2"/>
        <v>Grant Weatherhead</v>
      </c>
    </row>
    <row r="157" spans="1:4" ht="15">
      <c r="A157" s="196">
        <v>108763</v>
      </c>
      <c r="B157" s="196" t="s">
        <v>484</v>
      </c>
      <c r="C157" s="196" t="s">
        <v>84</v>
      </c>
      <c r="D157" s="114" t="str">
        <f t="shared" si="2"/>
        <v>Greg Holden</v>
      </c>
    </row>
    <row r="158" spans="1:4" ht="15">
      <c r="A158" s="196">
        <v>133394</v>
      </c>
      <c r="B158" s="196" t="s">
        <v>977</v>
      </c>
      <c r="C158" s="196" t="s">
        <v>941</v>
      </c>
      <c r="D158" s="114" t="str">
        <f t="shared" si="2"/>
        <v>Grzegorz Zgudka</v>
      </c>
    </row>
    <row r="159" spans="1:4" ht="15">
      <c r="A159" s="196">
        <v>132785</v>
      </c>
      <c r="B159" s="196" t="s">
        <v>669</v>
      </c>
      <c r="C159" s="196" t="s">
        <v>646</v>
      </c>
      <c r="D159" s="114" t="str">
        <f t="shared" si="2"/>
        <v>Hank Fell</v>
      </c>
    </row>
    <row r="160" spans="1:4" ht="15">
      <c r="A160" s="196">
        <v>122392</v>
      </c>
      <c r="B160" s="196" t="s">
        <v>575</v>
      </c>
      <c r="C160" s="196" t="s">
        <v>576</v>
      </c>
      <c r="D160" s="114" t="str">
        <f t="shared" si="2"/>
        <v>Haris Sengul</v>
      </c>
    </row>
    <row r="161" spans="1:4" ht="15">
      <c r="A161" s="196">
        <v>131309</v>
      </c>
      <c r="B161" s="196" t="s">
        <v>971</v>
      </c>
      <c r="C161" s="196" t="s">
        <v>857</v>
      </c>
      <c r="D161" s="114" t="str">
        <f t="shared" si="2"/>
        <v>Harley Staley</v>
      </c>
    </row>
    <row r="162" spans="1:4" ht="15">
      <c r="A162" s="196">
        <v>107705</v>
      </c>
      <c r="B162" s="196" t="s">
        <v>80</v>
      </c>
      <c r="C162" s="196" t="s">
        <v>144</v>
      </c>
      <c r="D162" s="114" t="str">
        <f t="shared" si="2"/>
        <v>Harrison Dengate</v>
      </c>
    </row>
    <row r="163" spans="1:4" ht="15">
      <c r="A163" s="196">
        <v>123472</v>
      </c>
      <c r="B163" s="196" t="s">
        <v>80</v>
      </c>
      <c r="C163" s="196" t="s">
        <v>108</v>
      </c>
      <c r="D163" s="114" t="str">
        <f t="shared" si="2"/>
        <v>Harrison Grima</v>
      </c>
    </row>
    <row r="164" spans="1:4" ht="15">
      <c r="A164" s="196">
        <v>131001</v>
      </c>
      <c r="B164" s="196" t="s">
        <v>80</v>
      </c>
      <c r="C164" s="196" t="s">
        <v>328</v>
      </c>
      <c r="D164" s="114" t="str">
        <f t="shared" si="2"/>
        <v>Harrison Miles</v>
      </c>
    </row>
    <row r="165" spans="1:4" ht="15">
      <c r="A165" s="196">
        <v>123579</v>
      </c>
      <c r="B165" s="196" t="s">
        <v>80</v>
      </c>
      <c r="C165" s="196" t="s">
        <v>619</v>
      </c>
      <c r="D165" s="114" t="str">
        <f t="shared" si="2"/>
        <v>Harrison Morabito</v>
      </c>
    </row>
    <row r="166" spans="1:4" ht="15">
      <c r="A166" s="196">
        <v>124386</v>
      </c>
      <c r="B166" s="196" t="s">
        <v>80</v>
      </c>
      <c r="C166" s="196" t="s">
        <v>645</v>
      </c>
      <c r="D166" s="114" t="str">
        <f t="shared" si="2"/>
        <v>Harrison Stace</v>
      </c>
    </row>
    <row r="167" spans="1:4" ht="15">
      <c r="A167" s="196">
        <v>112944</v>
      </c>
      <c r="B167" s="196" t="s">
        <v>288</v>
      </c>
      <c r="C167" s="196" t="s">
        <v>402</v>
      </c>
      <c r="D167" s="114" t="str">
        <f t="shared" si="2"/>
        <v>Harry Bourke</v>
      </c>
    </row>
    <row r="168" spans="1:4" ht="15">
      <c r="A168" s="196">
        <v>123931</v>
      </c>
      <c r="B168" s="196" t="s">
        <v>288</v>
      </c>
      <c r="C168" s="196" t="s">
        <v>650</v>
      </c>
      <c r="D168" s="114" t="str">
        <f t="shared" si="2"/>
        <v>Harry Clarke</v>
      </c>
    </row>
    <row r="169" spans="1:4" ht="15">
      <c r="A169" s="196">
        <v>124297</v>
      </c>
      <c r="B169" s="196" t="s">
        <v>288</v>
      </c>
      <c r="C169" s="196" t="s">
        <v>224</v>
      </c>
      <c r="D169" s="114" t="str">
        <f t="shared" si="2"/>
        <v>Harry Ford</v>
      </c>
    </row>
    <row r="170" spans="1:4" ht="15">
      <c r="A170" s="196">
        <v>130735</v>
      </c>
      <c r="B170" s="196" t="s">
        <v>360</v>
      </c>
      <c r="C170" s="196" t="s">
        <v>274</v>
      </c>
      <c r="D170" s="114" t="str">
        <f t="shared" si="2"/>
        <v>Harvey Lazarevic</v>
      </c>
    </row>
    <row r="171" spans="1:4" ht="15">
      <c r="A171" s="196">
        <v>132930</v>
      </c>
      <c r="B171" s="196" t="s">
        <v>139</v>
      </c>
      <c r="C171" s="196" t="s">
        <v>829</v>
      </c>
      <c r="D171" s="114" t="str">
        <f t="shared" si="2"/>
        <v>Hayden Bridge</v>
      </c>
    </row>
    <row r="172" spans="1:4" ht="15">
      <c r="A172" s="196">
        <v>111236</v>
      </c>
      <c r="B172" s="196" t="s">
        <v>139</v>
      </c>
      <c r="C172" s="196" t="s">
        <v>448</v>
      </c>
      <c r="D172" s="114" t="str">
        <f t="shared" si="2"/>
        <v>Hayden Crossland</v>
      </c>
    </row>
    <row r="173" spans="1:4" ht="15">
      <c r="A173" s="196">
        <v>131076</v>
      </c>
      <c r="B173" s="196" t="s">
        <v>432</v>
      </c>
      <c r="C173" s="196" t="s">
        <v>433</v>
      </c>
      <c r="D173" s="114" t="str">
        <f t="shared" si="2"/>
        <v>Hemalatha Carasala</v>
      </c>
    </row>
    <row r="174" spans="1:4" ht="15">
      <c r="A174" s="196">
        <v>132721</v>
      </c>
      <c r="B174" s="196" t="s">
        <v>666</v>
      </c>
      <c r="C174" s="196" t="s">
        <v>640</v>
      </c>
      <c r="D174" s="114" t="str">
        <f t="shared" si="2"/>
        <v>Henry Garland</v>
      </c>
    </row>
    <row r="175" spans="1:4" ht="15">
      <c r="A175" s="196">
        <v>132659</v>
      </c>
      <c r="B175" s="196" t="s">
        <v>628</v>
      </c>
      <c r="C175" s="196" t="s">
        <v>129</v>
      </c>
      <c r="D175" s="114" t="str">
        <f t="shared" si="2"/>
        <v>Hollie Jenkins</v>
      </c>
    </row>
    <row r="176" spans="1:4" ht="15">
      <c r="A176" s="196">
        <v>123278</v>
      </c>
      <c r="B176" s="196" t="s">
        <v>192</v>
      </c>
      <c r="C176" s="196" t="s">
        <v>293</v>
      </c>
      <c r="D176" s="114" t="str">
        <f t="shared" si="2"/>
        <v>Hudson Petta</v>
      </c>
    </row>
    <row r="177" spans="1:4" ht="15">
      <c r="A177" s="196">
        <v>123642</v>
      </c>
      <c r="B177" s="196" t="s">
        <v>81</v>
      </c>
      <c r="C177" s="196" t="s">
        <v>83</v>
      </c>
      <c r="D177" s="114" t="str">
        <f t="shared" si="2"/>
        <v>Hunter Hague</v>
      </c>
    </row>
    <row r="178" spans="1:4" ht="15">
      <c r="A178" s="196">
        <v>111130</v>
      </c>
      <c r="B178" s="196" t="s">
        <v>81</v>
      </c>
      <c r="C178" s="196" t="s">
        <v>100</v>
      </c>
      <c r="D178" s="114" t="str">
        <f t="shared" si="2"/>
        <v>Hunter Sydenham</v>
      </c>
    </row>
    <row r="179" spans="1:4" ht="15">
      <c r="A179" s="196">
        <v>131371</v>
      </c>
      <c r="B179" s="196" t="s">
        <v>452</v>
      </c>
      <c r="C179" s="196" t="s">
        <v>453</v>
      </c>
      <c r="D179" s="114" t="str">
        <f t="shared" si="2"/>
        <v>Hussein Deaifi</v>
      </c>
    </row>
    <row r="180" spans="1:4" ht="15">
      <c r="A180" s="196">
        <v>105414</v>
      </c>
      <c r="B180" s="196" t="s">
        <v>942</v>
      </c>
      <c r="C180" s="196" t="s">
        <v>681</v>
      </c>
      <c r="D180" s="114" t="str">
        <f t="shared" si="2"/>
        <v>IAN Stones</v>
      </c>
    </row>
    <row r="181" spans="1:4" ht="15">
      <c r="A181" s="196">
        <v>131073</v>
      </c>
      <c r="B181" s="196" t="s">
        <v>493</v>
      </c>
      <c r="C181" s="196" t="s">
        <v>492</v>
      </c>
      <c r="D181" s="114" t="str">
        <f t="shared" si="2"/>
        <v>Isabelle Kavich</v>
      </c>
    </row>
    <row r="182" spans="1:4" ht="15">
      <c r="A182" s="196">
        <v>112615</v>
      </c>
      <c r="B182" s="196" t="s">
        <v>561</v>
      </c>
      <c r="C182" s="196" t="s">
        <v>111</v>
      </c>
      <c r="D182" s="114" t="str">
        <f t="shared" si="2"/>
        <v>Isaiah Saade</v>
      </c>
    </row>
    <row r="183" spans="1:4" ht="15">
      <c r="A183" s="196">
        <v>130435</v>
      </c>
      <c r="B183" s="196" t="s">
        <v>541</v>
      </c>
      <c r="C183" s="196" t="s">
        <v>540</v>
      </c>
      <c r="D183" s="114" t="str">
        <f t="shared" si="2"/>
        <v>Isla Pisula</v>
      </c>
    </row>
    <row r="184" spans="1:4" ht="15">
      <c r="A184" s="196">
        <v>130437</v>
      </c>
      <c r="B184" s="196" t="s">
        <v>573</v>
      </c>
      <c r="C184" s="196" t="s">
        <v>572</v>
      </c>
      <c r="D184" s="114" t="str">
        <f t="shared" si="2"/>
        <v>Jacinta Schuyt</v>
      </c>
    </row>
    <row r="185" spans="1:4" ht="15">
      <c r="A185" s="196">
        <v>111436</v>
      </c>
      <c r="B185" s="196" t="s">
        <v>132</v>
      </c>
      <c r="C185" s="196" t="s">
        <v>621</v>
      </c>
      <c r="D185" s="114" t="str">
        <f t="shared" si="2"/>
        <v>Jack Black</v>
      </c>
    </row>
    <row r="186" spans="1:4" ht="15">
      <c r="A186" s="196">
        <v>106363</v>
      </c>
      <c r="B186" s="196" t="s">
        <v>132</v>
      </c>
      <c r="C186" s="196" t="s">
        <v>435</v>
      </c>
      <c r="D186" s="114" t="str">
        <f t="shared" si="2"/>
        <v>Jack Childs</v>
      </c>
    </row>
    <row r="187" spans="1:4" ht="15">
      <c r="A187" s="196">
        <v>124383</v>
      </c>
      <c r="B187" s="196" t="s">
        <v>132</v>
      </c>
      <c r="C187" s="196" t="s">
        <v>333</v>
      </c>
      <c r="D187" s="114" t="str">
        <f t="shared" si="2"/>
        <v>Jack De Boynton</v>
      </c>
    </row>
    <row r="188" spans="1:4" ht="15">
      <c r="A188" s="196">
        <v>132667</v>
      </c>
      <c r="B188" s="196" t="s">
        <v>132</v>
      </c>
      <c r="C188" s="196" t="s">
        <v>626</v>
      </c>
      <c r="D188" s="114" t="str">
        <f t="shared" si="2"/>
        <v>Jack Gammie</v>
      </c>
    </row>
    <row r="189" spans="1:4" ht="15">
      <c r="A189" s="196">
        <v>133078</v>
      </c>
      <c r="B189" s="196" t="s">
        <v>132</v>
      </c>
      <c r="C189" s="196" t="s">
        <v>847</v>
      </c>
      <c r="D189" s="114" t="str">
        <f t="shared" si="2"/>
        <v>Jack Kaye-smith</v>
      </c>
    </row>
    <row r="190" spans="1:4" ht="15">
      <c r="A190" s="196">
        <v>107134</v>
      </c>
      <c r="B190" s="196" t="s">
        <v>132</v>
      </c>
      <c r="C190" s="196" t="s">
        <v>133</v>
      </c>
      <c r="D190" s="114" t="str">
        <f t="shared" si="2"/>
        <v>Jack Lemon</v>
      </c>
    </row>
    <row r="191" spans="1:4" ht="15">
      <c r="A191" s="196">
        <v>122939</v>
      </c>
      <c r="B191" s="196" t="s">
        <v>132</v>
      </c>
      <c r="C191" s="196" t="s">
        <v>346</v>
      </c>
      <c r="D191" s="114" t="str">
        <f t="shared" si="2"/>
        <v>Jack Love</v>
      </c>
    </row>
    <row r="192" spans="1:4" ht="15">
      <c r="A192" s="196">
        <v>122888</v>
      </c>
      <c r="B192" s="196" t="s">
        <v>132</v>
      </c>
      <c r="C192" s="196" t="s">
        <v>343</v>
      </c>
      <c r="D192" s="114" t="str">
        <f t="shared" si="2"/>
        <v>Jack O'Neill</v>
      </c>
    </row>
    <row r="193" spans="1:4" ht="15">
      <c r="A193" s="196">
        <v>133197</v>
      </c>
      <c r="B193" s="196" t="s">
        <v>132</v>
      </c>
      <c r="C193" s="196" t="s">
        <v>919</v>
      </c>
      <c r="D193" s="114" t="str">
        <f t="shared" si="2"/>
        <v>Jack Webster</v>
      </c>
    </row>
    <row r="194" spans="1:4" ht="15">
      <c r="A194" s="196">
        <v>124310</v>
      </c>
      <c r="B194" s="196" t="s">
        <v>177</v>
      </c>
      <c r="C194" s="196" t="s">
        <v>138</v>
      </c>
      <c r="D194" s="114" t="str">
        <f t="shared" ref="D194:D257" si="3">CONCATENATE(B194," ",C194)</f>
        <v>Jacob Harris</v>
      </c>
    </row>
    <row r="195" spans="1:4" ht="15">
      <c r="A195" s="196">
        <v>132268</v>
      </c>
      <c r="B195" s="196" t="s">
        <v>177</v>
      </c>
      <c r="C195" s="196" t="s">
        <v>578</v>
      </c>
      <c r="D195" s="114" t="str">
        <f t="shared" si="3"/>
        <v>Jacob Shalala</v>
      </c>
    </row>
    <row r="196" spans="1:4" ht="15">
      <c r="A196" s="196">
        <v>130911</v>
      </c>
      <c r="B196" s="196" t="s">
        <v>177</v>
      </c>
      <c r="C196" s="196" t="s">
        <v>370</v>
      </c>
      <c r="D196" s="114" t="str">
        <f t="shared" si="3"/>
        <v>Jacob Molloy</v>
      </c>
    </row>
    <row r="197" spans="1:4" ht="15">
      <c r="A197" s="196">
        <v>132705</v>
      </c>
      <c r="B197" s="196" t="s">
        <v>664</v>
      </c>
      <c r="C197" s="196" t="s">
        <v>638</v>
      </c>
      <c r="D197" s="114" t="str">
        <f t="shared" si="3"/>
        <v>Jai Dolenc</v>
      </c>
    </row>
    <row r="198" spans="1:4" ht="15">
      <c r="A198" s="196">
        <v>133183</v>
      </c>
      <c r="B198" s="196" t="s">
        <v>664</v>
      </c>
      <c r="C198" s="196" t="s">
        <v>938</v>
      </c>
      <c r="D198" s="114" t="str">
        <f t="shared" si="3"/>
        <v>Jai Salter</v>
      </c>
    </row>
    <row r="199" spans="1:4" ht="15">
      <c r="A199" s="196">
        <v>124341</v>
      </c>
      <c r="B199" s="196" t="s">
        <v>606</v>
      </c>
      <c r="C199" s="196" t="s">
        <v>607</v>
      </c>
      <c r="D199" s="114" t="str">
        <f t="shared" si="3"/>
        <v>jaime Webb</v>
      </c>
    </row>
    <row r="200" spans="1:4" ht="15">
      <c r="A200" s="196">
        <v>130010</v>
      </c>
      <c r="B200" s="196" t="s">
        <v>519</v>
      </c>
      <c r="C200" s="196" t="s">
        <v>654</v>
      </c>
      <c r="D200" s="114" t="str">
        <f t="shared" si="3"/>
        <v>Jake Ambler</v>
      </c>
    </row>
    <row r="201" spans="1:4" ht="15">
      <c r="A201" s="196">
        <v>131652</v>
      </c>
      <c r="B201" s="196" t="s">
        <v>519</v>
      </c>
      <c r="C201" s="196" t="s">
        <v>520</v>
      </c>
      <c r="D201" s="114" t="str">
        <f t="shared" si="3"/>
        <v>Jake Mccracken</v>
      </c>
    </row>
    <row r="202" spans="1:4" ht="15">
      <c r="A202" s="196">
        <v>131248</v>
      </c>
      <c r="B202" s="196" t="s">
        <v>91</v>
      </c>
      <c r="C202" s="196" t="s">
        <v>639</v>
      </c>
      <c r="D202" s="114" t="str">
        <f t="shared" si="3"/>
        <v>James Brett</v>
      </c>
    </row>
    <row r="203" spans="1:4" ht="15">
      <c r="A203" s="196">
        <v>131743</v>
      </c>
      <c r="B203" s="196" t="s">
        <v>91</v>
      </c>
      <c r="C203" s="196" t="s">
        <v>224</v>
      </c>
      <c r="D203" s="114" t="str">
        <f t="shared" si="3"/>
        <v>James Ford</v>
      </c>
    </row>
    <row r="204" spans="1:4" ht="15">
      <c r="A204" s="196">
        <v>131986</v>
      </c>
      <c r="B204" s="196" t="s">
        <v>91</v>
      </c>
      <c r="C204" s="196" t="s">
        <v>344</v>
      </c>
      <c r="D204" s="114" t="str">
        <f t="shared" si="3"/>
        <v>James Gauci</v>
      </c>
    </row>
    <row r="205" spans="1:4" ht="15">
      <c r="A205" s="196">
        <v>131071</v>
      </c>
      <c r="B205" s="196" t="s">
        <v>91</v>
      </c>
      <c r="C205" s="196" t="s">
        <v>492</v>
      </c>
      <c r="D205" s="114" t="str">
        <f t="shared" si="3"/>
        <v>James Kavich</v>
      </c>
    </row>
    <row r="206" spans="1:4" ht="15">
      <c r="A206" s="196">
        <v>131634</v>
      </c>
      <c r="B206" s="196" t="s">
        <v>91</v>
      </c>
      <c r="C206" s="196" t="s">
        <v>854</v>
      </c>
      <c r="D206" s="114" t="str">
        <f t="shared" si="3"/>
        <v>James Keraunos</v>
      </c>
    </row>
    <row r="207" spans="1:4" ht="15">
      <c r="A207" s="196">
        <v>123752</v>
      </c>
      <c r="B207" s="196" t="s">
        <v>91</v>
      </c>
      <c r="C207" s="196" t="s">
        <v>512</v>
      </c>
      <c r="D207" s="114" t="str">
        <f t="shared" si="3"/>
        <v>James Macken</v>
      </c>
    </row>
    <row r="208" spans="1:4" ht="15">
      <c r="A208" s="196">
        <v>130637</v>
      </c>
      <c r="B208" s="196" t="s">
        <v>91</v>
      </c>
      <c r="C208" s="196" t="s">
        <v>394</v>
      </c>
      <c r="D208" s="114" t="str">
        <f t="shared" si="3"/>
        <v>James Morgan</v>
      </c>
    </row>
    <row r="209" spans="1:4" ht="15">
      <c r="A209" s="196">
        <v>110126</v>
      </c>
      <c r="B209" s="196" t="s">
        <v>91</v>
      </c>
      <c r="C209" s="196" t="s">
        <v>140</v>
      </c>
      <c r="D209" s="114" t="str">
        <f t="shared" si="3"/>
        <v>James Swarbrick</v>
      </c>
    </row>
    <row r="210" spans="1:4" ht="15">
      <c r="A210" s="196">
        <v>130744</v>
      </c>
      <c r="B210" s="196" t="s">
        <v>376</v>
      </c>
      <c r="C210" s="196" t="s">
        <v>395</v>
      </c>
      <c r="D210" s="114" t="str">
        <f t="shared" si="3"/>
        <v>Jamie Su</v>
      </c>
    </row>
    <row r="211" spans="1:4" ht="15">
      <c r="A211" s="196">
        <v>132251</v>
      </c>
      <c r="B211" s="196" t="s">
        <v>440</v>
      </c>
      <c r="C211" s="196" t="s">
        <v>441</v>
      </c>
      <c r="D211" s="114" t="str">
        <f t="shared" si="3"/>
        <v>Jared Coghlan</v>
      </c>
    </row>
    <row r="212" spans="1:4" ht="15">
      <c r="A212" s="196">
        <v>121773</v>
      </c>
      <c r="B212" s="196" t="s">
        <v>366</v>
      </c>
      <c r="C212" s="196" t="s">
        <v>403</v>
      </c>
      <c r="D212" s="114" t="str">
        <f t="shared" si="3"/>
        <v>Jason Agresta</v>
      </c>
    </row>
    <row r="213" spans="1:4" ht="15">
      <c r="A213" s="196">
        <v>133271</v>
      </c>
      <c r="B213" s="196" t="s">
        <v>366</v>
      </c>
      <c r="C213" s="196" t="s">
        <v>927</v>
      </c>
      <c r="D213" s="114" t="str">
        <f t="shared" si="3"/>
        <v>Jason Hryniuk</v>
      </c>
    </row>
    <row r="214" spans="1:4" ht="15">
      <c r="A214" s="196">
        <v>122985</v>
      </c>
      <c r="B214" s="196" t="s">
        <v>522</v>
      </c>
      <c r="C214" s="196" t="s">
        <v>523</v>
      </c>
      <c r="D214" s="114" t="str">
        <f t="shared" si="3"/>
        <v>jason mcgrath</v>
      </c>
    </row>
    <row r="215" spans="1:4" ht="15">
      <c r="A215" s="196">
        <v>133284</v>
      </c>
      <c r="B215" s="196" t="s">
        <v>950</v>
      </c>
      <c r="C215" s="196" t="s">
        <v>929</v>
      </c>
      <c r="D215" s="114" t="str">
        <f t="shared" si="3"/>
        <v>Jax Rogers</v>
      </c>
    </row>
    <row r="216" spans="1:4" ht="15">
      <c r="A216" s="196">
        <v>123532</v>
      </c>
      <c r="B216" s="196" t="s">
        <v>167</v>
      </c>
      <c r="C216" s="196" t="s">
        <v>121</v>
      </c>
      <c r="D216" s="114" t="str">
        <f t="shared" si="3"/>
        <v>Jeffrey Cooper</v>
      </c>
    </row>
    <row r="217" spans="1:4" ht="15">
      <c r="A217" s="196">
        <v>132922</v>
      </c>
      <c r="B217" s="196" t="s">
        <v>954</v>
      </c>
      <c r="C217" s="196" t="s">
        <v>826</v>
      </c>
      <c r="D217" s="114" t="str">
        <f t="shared" si="3"/>
        <v>Jennifer Kim</v>
      </c>
    </row>
    <row r="218" spans="1:4" ht="15">
      <c r="A218" s="196">
        <v>131913</v>
      </c>
      <c r="B218" s="196" t="s">
        <v>409</v>
      </c>
      <c r="C218" s="196" t="s">
        <v>594</v>
      </c>
      <c r="D218" s="114" t="str">
        <f t="shared" si="3"/>
        <v>Jeremy Tull</v>
      </c>
    </row>
    <row r="219" spans="1:4" ht="15">
      <c r="A219" s="196">
        <v>121799</v>
      </c>
      <c r="B219" s="196" t="s">
        <v>511</v>
      </c>
      <c r="C219" s="196" t="s">
        <v>89</v>
      </c>
      <c r="D219" s="114" t="str">
        <f t="shared" si="3"/>
        <v>Jerred Lynch</v>
      </c>
    </row>
    <row r="220" spans="1:4" ht="15">
      <c r="A220" s="196">
        <v>132954</v>
      </c>
      <c r="B220" s="196" t="s">
        <v>945</v>
      </c>
      <c r="C220" s="196" t="s">
        <v>646</v>
      </c>
      <c r="D220" s="114" t="str">
        <f t="shared" si="3"/>
        <v>Jett Fell</v>
      </c>
    </row>
    <row r="221" spans="1:4" ht="15">
      <c r="A221" s="196">
        <v>123433</v>
      </c>
      <c r="B221" s="196" t="s">
        <v>203</v>
      </c>
      <c r="C221" s="196" t="s">
        <v>195</v>
      </c>
      <c r="D221" s="114" t="str">
        <f t="shared" si="3"/>
        <v>Joel McGrath</v>
      </c>
    </row>
    <row r="222" spans="1:4" ht="15">
      <c r="A222" s="196">
        <v>124059</v>
      </c>
      <c r="B222" s="196" t="s">
        <v>632</v>
      </c>
      <c r="C222" s="196" t="s">
        <v>624</v>
      </c>
      <c r="D222" s="114" t="str">
        <f t="shared" si="3"/>
        <v>Joey Mawson</v>
      </c>
    </row>
    <row r="223" spans="1:4" ht="15">
      <c r="A223" s="196">
        <v>121069</v>
      </c>
      <c r="B223" s="196" t="s">
        <v>77</v>
      </c>
      <c r="C223" s="196" t="s">
        <v>78</v>
      </c>
      <c r="D223" s="114" t="str">
        <f t="shared" si="3"/>
        <v>John Algie</v>
      </c>
    </row>
    <row r="224" spans="1:4" ht="15">
      <c r="A224" s="196">
        <v>132360</v>
      </c>
      <c r="B224" s="196" t="s">
        <v>77</v>
      </c>
      <c r="C224" s="196" t="s">
        <v>455</v>
      </c>
      <c r="D224" s="114" t="str">
        <f t="shared" si="3"/>
        <v>John Dixon</v>
      </c>
    </row>
    <row r="225" spans="1:4" ht="15">
      <c r="A225" s="196">
        <v>124182</v>
      </c>
      <c r="B225" s="196" t="s">
        <v>77</v>
      </c>
      <c r="C225" s="196" t="s">
        <v>178</v>
      </c>
      <c r="D225" s="114" t="str">
        <f t="shared" si="3"/>
        <v>John Glassington</v>
      </c>
    </row>
    <row r="226" spans="1:4" ht="15">
      <c r="A226" s="196">
        <v>114670</v>
      </c>
      <c r="B226" s="196" t="s">
        <v>77</v>
      </c>
      <c r="C226" s="196" t="s">
        <v>926</v>
      </c>
      <c r="D226" s="114" t="str">
        <f t="shared" si="3"/>
        <v>John Lambden</v>
      </c>
    </row>
    <row r="227" spans="1:4" ht="15">
      <c r="A227" s="196">
        <v>131189</v>
      </c>
      <c r="B227" s="196" t="s">
        <v>77</v>
      </c>
      <c r="C227" s="196" t="s">
        <v>556</v>
      </c>
      <c r="D227" s="114" t="str">
        <f t="shared" si="3"/>
        <v>John Roecken</v>
      </c>
    </row>
    <row r="228" spans="1:4" ht="15">
      <c r="A228" s="196">
        <v>124327</v>
      </c>
      <c r="B228" s="196" t="s">
        <v>77</v>
      </c>
      <c r="C228" s="196" t="s">
        <v>179</v>
      </c>
      <c r="D228" s="114" t="str">
        <f t="shared" si="3"/>
        <v>John Stone</v>
      </c>
    </row>
    <row r="229" spans="1:4" ht="15">
      <c r="A229" s="196">
        <v>111927</v>
      </c>
      <c r="B229" s="196" t="s">
        <v>85</v>
      </c>
      <c r="C229" s="196" t="s">
        <v>84</v>
      </c>
      <c r="D229" s="114" t="str">
        <f t="shared" si="3"/>
        <v>Jordan Holden</v>
      </c>
    </row>
    <row r="230" spans="1:4" ht="15">
      <c r="A230" s="196">
        <v>132758</v>
      </c>
      <c r="B230" s="196" t="s">
        <v>85</v>
      </c>
      <c r="C230" s="196" t="s">
        <v>278</v>
      </c>
      <c r="D230" s="114" t="str">
        <f t="shared" si="3"/>
        <v>Jordan House</v>
      </c>
    </row>
    <row r="231" spans="1:4" ht="15">
      <c r="A231" s="196">
        <v>133169</v>
      </c>
      <c r="B231" s="196" t="s">
        <v>105</v>
      </c>
      <c r="C231" s="196" t="s">
        <v>859</v>
      </c>
      <c r="D231" s="114" t="str">
        <f t="shared" si="3"/>
        <v>Joshua Cody</v>
      </c>
    </row>
    <row r="232" spans="1:4" ht="15">
      <c r="A232" s="196">
        <v>110754</v>
      </c>
      <c r="B232" s="196" t="s">
        <v>105</v>
      </c>
      <c r="C232" s="196" t="s">
        <v>81</v>
      </c>
      <c r="D232" s="114" t="str">
        <f t="shared" si="3"/>
        <v>Joshua Hunter</v>
      </c>
    </row>
    <row r="233" spans="1:4" ht="15">
      <c r="A233" s="196">
        <v>123371</v>
      </c>
      <c r="B233" s="196" t="s">
        <v>105</v>
      </c>
      <c r="C233" s="196" t="s">
        <v>118</v>
      </c>
      <c r="D233" s="114" t="str">
        <f t="shared" si="3"/>
        <v>Joshua Jackson</v>
      </c>
    </row>
    <row r="234" spans="1:4" ht="15">
      <c r="A234" s="196">
        <v>132872</v>
      </c>
      <c r="B234" s="196" t="s">
        <v>105</v>
      </c>
      <c r="C234" s="196" t="s">
        <v>653</v>
      </c>
      <c r="D234" s="114" t="str">
        <f t="shared" si="3"/>
        <v>Joshua Macintosh</v>
      </c>
    </row>
    <row r="235" spans="1:4" ht="15">
      <c r="A235" s="196">
        <v>123672</v>
      </c>
      <c r="B235" s="196" t="s">
        <v>105</v>
      </c>
      <c r="C235" s="196" t="s">
        <v>550</v>
      </c>
      <c r="D235" s="114" t="str">
        <f t="shared" si="3"/>
        <v>Joshua REYNOLDS</v>
      </c>
    </row>
    <row r="236" spans="1:4" ht="15">
      <c r="A236" s="196">
        <v>121365</v>
      </c>
      <c r="B236" s="196" t="s">
        <v>105</v>
      </c>
      <c r="C236" s="196" t="s">
        <v>106</v>
      </c>
      <c r="D236" s="114" t="str">
        <f t="shared" si="3"/>
        <v>Joshua Shipley</v>
      </c>
    </row>
    <row r="237" spans="1:4" ht="15">
      <c r="A237" s="196">
        <v>131942</v>
      </c>
      <c r="B237" s="196" t="s">
        <v>105</v>
      </c>
      <c r="C237" s="196" t="s">
        <v>583</v>
      </c>
      <c r="D237" s="114" t="str">
        <f t="shared" si="3"/>
        <v>Joshua Smith</v>
      </c>
    </row>
    <row r="238" spans="1:4" ht="15">
      <c r="A238" s="196">
        <v>131208</v>
      </c>
      <c r="B238" s="196" t="s">
        <v>105</v>
      </c>
      <c r="C238" s="196" t="s">
        <v>294</v>
      </c>
      <c r="D238" s="114" t="str">
        <f t="shared" si="3"/>
        <v>Joshua Thomson</v>
      </c>
    </row>
    <row r="239" spans="1:4" ht="15">
      <c r="A239" s="196">
        <v>132366</v>
      </c>
      <c r="B239" s="196" t="s">
        <v>456</v>
      </c>
      <c r="C239" s="196" t="s">
        <v>455</v>
      </c>
      <c r="D239" s="114" t="str">
        <f t="shared" si="3"/>
        <v>Julie Dixon</v>
      </c>
    </row>
    <row r="240" spans="1:4" ht="15">
      <c r="A240" s="196">
        <v>131258</v>
      </c>
      <c r="B240" s="196" t="s">
        <v>363</v>
      </c>
      <c r="C240" s="196" t="s">
        <v>286</v>
      </c>
      <c r="D240" s="114" t="str">
        <f t="shared" si="3"/>
        <v>Jye Wagstaff</v>
      </c>
    </row>
    <row r="241" spans="1:4" ht="15">
      <c r="A241" s="196">
        <v>123913</v>
      </c>
      <c r="B241" s="196" t="s">
        <v>446</v>
      </c>
      <c r="C241" s="196" t="s">
        <v>121</v>
      </c>
      <c r="D241" s="114" t="str">
        <f t="shared" si="3"/>
        <v>Kaitlyn Cooper</v>
      </c>
    </row>
    <row r="242" spans="1:4" ht="15">
      <c r="A242" s="196">
        <v>133270</v>
      </c>
      <c r="B242" s="196" t="s">
        <v>972</v>
      </c>
      <c r="C242" s="196" t="s">
        <v>150</v>
      </c>
      <c r="D242" s="114" t="str">
        <f t="shared" si="3"/>
        <v>Kannon Crawshay</v>
      </c>
    </row>
    <row r="243" spans="1:4" ht="15">
      <c r="A243" s="196">
        <v>132748</v>
      </c>
      <c r="B243" s="196" t="s">
        <v>659</v>
      </c>
      <c r="C243" s="196" t="s">
        <v>644</v>
      </c>
      <c r="D243" s="114" t="str">
        <f t="shared" si="3"/>
        <v>Karen Beltran</v>
      </c>
    </row>
    <row r="244" spans="1:4" ht="15">
      <c r="A244" s="196">
        <v>132508</v>
      </c>
      <c r="B244" s="196" t="s">
        <v>418</v>
      </c>
      <c r="C244" s="196" t="s">
        <v>419</v>
      </c>
      <c r="D244" s="114" t="str">
        <f t="shared" si="3"/>
        <v>Karlo Bergman</v>
      </c>
    </row>
    <row r="245" spans="1:4" ht="15">
      <c r="A245" s="196">
        <v>121366</v>
      </c>
      <c r="B245" s="196" t="s">
        <v>668</v>
      </c>
      <c r="C245" s="196" t="s">
        <v>145</v>
      </c>
      <c r="D245" s="114" t="str">
        <f t="shared" si="3"/>
        <v>Kayne MacDonald</v>
      </c>
    </row>
    <row r="246" spans="1:4" ht="15">
      <c r="A246" s="196">
        <v>131728</v>
      </c>
      <c r="B246" s="196" t="s">
        <v>474</v>
      </c>
      <c r="C246" s="196" t="s">
        <v>473</v>
      </c>
      <c r="D246" s="114" t="str">
        <f t="shared" si="3"/>
        <v>Keira Grace</v>
      </c>
    </row>
    <row r="247" spans="1:4" ht="15">
      <c r="A247" s="196">
        <v>112282</v>
      </c>
      <c r="B247" s="196" t="s">
        <v>534</v>
      </c>
      <c r="C247" s="196" t="s">
        <v>532</v>
      </c>
      <c r="D247" s="114" t="str">
        <f t="shared" si="3"/>
        <v>Kellie Pearce</v>
      </c>
    </row>
    <row r="248" spans="1:4" ht="15">
      <c r="A248" s="196">
        <v>131370</v>
      </c>
      <c r="B248" s="196" t="s">
        <v>515</v>
      </c>
      <c r="C248" s="196" t="s">
        <v>514</v>
      </c>
      <c r="D248" s="114" t="str">
        <f t="shared" si="3"/>
        <v>Khaled Malas</v>
      </c>
    </row>
    <row r="249" spans="1:4" ht="15">
      <c r="A249" s="196">
        <v>132703</v>
      </c>
      <c r="B249" s="196" t="s">
        <v>657</v>
      </c>
      <c r="C249" s="196" t="s">
        <v>638</v>
      </c>
      <c r="D249" s="114" t="str">
        <f t="shared" si="3"/>
        <v>Kiel Dolenc</v>
      </c>
    </row>
    <row r="250" spans="1:4" ht="15">
      <c r="A250" s="196">
        <v>132159</v>
      </c>
      <c r="B250" s="196" t="s">
        <v>365</v>
      </c>
      <c r="C250" s="196" t="s">
        <v>152</v>
      </c>
      <c r="D250" s="114" t="str">
        <f t="shared" si="3"/>
        <v>Koby Wilson</v>
      </c>
    </row>
    <row r="251" spans="1:4" ht="15">
      <c r="A251" s="196">
        <v>123286</v>
      </c>
      <c r="B251" s="196" t="s">
        <v>130</v>
      </c>
      <c r="C251" s="196" t="s">
        <v>129</v>
      </c>
      <c r="D251" s="114" t="str">
        <f t="shared" si="3"/>
        <v>Kody Jenkins</v>
      </c>
    </row>
    <row r="252" spans="1:4" ht="15">
      <c r="A252" s="196">
        <v>132824</v>
      </c>
      <c r="B252" s="196" t="s">
        <v>671</v>
      </c>
      <c r="C252" s="196" t="s">
        <v>339</v>
      </c>
      <c r="D252" s="114" t="str">
        <f t="shared" si="3"/>
        <v>Kosta Vusovic</v>
      </c>
    </row>
    <row r="253" spans="1:4" ht="15">
      <c r="A253" s="196">
        <v>123228</v>
      </c>
      <c r="B253" s="196" t="s">
        <v>131</v>
      </c>
      <c r="C253" s="196" t="s">
        <v>118</v>
      </c>
      <c r="D253" s="114" t="str">
        <f t="shared" si="3"/>
        <v>Kurtis Jackson</v>
      </c>
    </row>
    <row r="254" spans="1:4" ht="15">
      <c r="A254" s="196">
        <v>121889</v>
      </c>
      <c r="B254" s="196" t="s">
        <v>956</v>
      </c>
      <c r="C254" s="196" t="s">
        <v>832</v>
      </c>
      <c r="D254" s="114" t="str">
        <f t="shared" si="3"/>
        <v>Lachie Mineeff</v>
      </c>
    </row>
    <row r="255" spans="1:4" ht="15">
      <c r="A255" s="196">
        <v>122012</v>
      </c>
      <c r="B255" s="196" t="s">
        <v>90</v>
      </c>
      <c r="C255" s="196" t="s">
        <v>436</v>
      </c>
      <c r="D255" s="114" t="str">
        <f t="shared" si="3"/>
        <v>Lachlan Cini</v>
      </c>
    </row>
    <row r="256" spans="1:4" ht="15">
      <c r="A256" s="196">
        <v>131353</v>
      </c>
      <c r="B256" s="196" t="s">
        <v>90</v>
      </c>
      <c r="C256" s="196" t="s">
        <v>297</v>
      </c>
      <c r="D256" s="114" t="str">
        <f t="shared" si="3"/>
        <v>Lachlan Cull</v>
      </c>
    </row>
    <row r="257" spans="1:4" ht="15">
      <c r="A257" s="196">
        <v>133226</v>
      </c>
      <c r="B257" s="196" t="s">
        <v>90</v>
      </c>
      <c r="C257" s="196" t="s">
        <v>138</v>
      </c>
      <c r="D257" s="114" t="str">
        <f t="shared" si="3"/>
        <v>Lachlan Harris</v>
      </c>
    </row>
    <row r="258" spans="1:4" ht="15">
      <c r="A258" s="196">
        <v>121796</v>
      </c>
      <c r="B258" s="196" t="s">
        <v>90</v>
      </c>
      <c r="C258" s="196" t="s">
        <v>89</v>
      </c>
      <c r="D258" s="114" t="str">
        <f t="shared" ref="D258:D321" si="4">CONCATENATE(B258," ",C258)</f>
        <v>Lachlan Lynch</v>
      </c>
    </row>
    <row r="259" spans="1:4" ht="15">
      <c r="A259" s="196">
        <v>130745</v>
      </c>
      <c r="B259" s="196" t="s">
        <v>375</v>
      </c>
      <c r="C259" s="196" t="s">
        <v>395</v>
      </c>
      <c r="D259" s="114" t="str">
        <f t="shared" si="4"/>
        <v>Lawrence Su</v>
      </c>
    </row>
    <row r="260" spans="1:4" ht="15">
      <c r="A260" s="196">
        <v>100629</v>
      </c>
      <c r="B260" s="196" t="s">
        <v>399</v>
      </c>
      <c r="C260" s="196" t="s">
        <v>584</v>
      </c>
      <c r="D260" s="114" t="str">
        <f t="shared" si="4"/>
        <v>Lee Somerville</v>
      </c>
    </row>
    <row r="261" spans="1:4" ht="15">
      <c r="A261" s="196">
        <v>102980</v>
      </c>
      <c r="B261" s="196" t="s">
        <v>612</v>
      </c>
      <c r="C261" s="196" t="s">
        <v>613</v>
      </c>
      <c r="D261" s="114" t="str">
        <f t="shared" si="4"/>
        <v>Leigh Wright</v>
      </c>
    </row>
    <row r="262" spans="1:4" ht="15">
      <c r="A262" s="196">
        <v>130668</v>
      </c>
      <c r="B262" s="196" t="s">
        <v>378</v>
      </c>
      <c r="C262" s="196" t="s">
        <v>396</v>
      </c>
      <c r="D262" s="114" t="str">
        <f t="shared" si="4"/>
        <v>Leo Salerno</v>
      </c>
    </row>
    <row r="263" spans="1:4" ht="15">
      <c r="A263" s="196">
        <v>130188</v>
      </c>
      <c r="B263" s="196" t="s">
        <v>958</v>
      </c>
      <c r="C263" s="196" t="s">
        <v>849</v>
      </c>
      <c r="D263" s="114" t="str">
        <f t="shared" si="4"/>
        <v>Leonardo Baird</v>
      </c>
    </row>
    <row r="264" spans="1:4" ht="15">
      <c r="A264" s="196">
        <v>131006</v>
      </c>
      <c r="B264" s="196" t="s">
        <v>122</v>
      </c>
      <c r="C264" s="196" t="s">
        <v>345</v>
      </c>
      <c r="D264" s="114" t="str">
        <f t="shared" si="4"/>
        <v>Lewis Gotch</v>
      </c>
    </row>
    <row r="265" spans="1:4" ht="15">
      <c r="A265" s="196">
        <v>111231</v>
      </c>
      <c r="B265" s="196" t="s">
        <v>122</v>
      </c>
      <c r="C265" s="196" t="s">
        <v>331</v>
      </c>
      <c r="D265" s="114" t="str">
        <f t="shared" si="4"/>
        <v>Lewis Gurney</v>
      </c>
    </row>
    <row r="266" spans="1:4" ht="15">
      <c r="A266" s="196">
        <v>131952</v>
      </c>
      <c r="B266" s="196" t="s">
        <v>207</v>
      </c>
      <c r="C266" s="196" t="s">
        <v>337</v>
      </c>
      <c r="D266" s="114" t="str">
        <f t="shared" si="4"/>
        <v>Liam Mackie</v>
      </c>
    </row>
    <row r="267" spans="1:4" ht="15">
      <c r="A267" s="196">
        <v>132621</v>
      </c>
      <c r="B267" s="196" t="s">
        <v>207</v>
      </c>
      <c r="C267" s="196" t="s">
        <v>620</v>
      </c>
      <c r="D267" s="114" t="str">
        <f t="shared" si="4"/>
        <v>Liam Weatherhead</v>
      </c>
    </row>
    <row r="268" spans="1:4" ht="15">
      <c r="A268" s="196">
        <v>105415</v>
      </c>
      <c r="B268" s="196" t="s">
        <v>953</v>
      </c>
      <c r="C268" s="196" t="s">
        <v>681</v>
      </c>
      <c r="D268" s="114" t="str">
        <f t="shared" si="4"/>
        <v>Lilian Stones</v>
      </c>
    </row>
    <row r="269" spans="1:4" ht="15">
      <c r="A269" s="196">
        <v>122131</v>
      </c>
      <c r="B269" s="196" t="s">
        <v>372</v>
      </c>
      <c r="C269" s="196" t="s">
        <v>234</v>
      </c>
      <c r="D269" s="114" t="str">
        <f t="shared" si="4"/>
        <v>Lily Sugden</v>
      </c>
    </row>
    <row r="270" spans="1:4" ht="15">
      <c r="A270" s="196">
        <v>133283</v>
      </c>
      <c r="B270" s="196" t="s">
        <v>949</v>
      </c>
      <c r="C270" s="196" t="s">
        <v>929</v>
      </c>
      <c r="D270" s="114" t="str">
        <f t="shared" si="4"/>
        <v>Lisa Rogers</v>
      </c>
    </row>
    <row r="271" spans="1:4" ht="15">
      <c r="A271" s="196">
        <v>131207</v>
      </c>
      <c r="B271" s="196" t="s">
        <v>135</v>
      </c>
      <c r="C271" s="196" t="s">
        <v>297</v>
      </c>
      <c r="D271" s="114" t="str">
        <f t="shared" si="4"/>
        <v>Logan Cull</v>
      </c>
    </row>
    <row r="272" spans="1:4" ht="15">
      <c r="A272" s="196">
        <v>111230</v>
      </c>
      <c r="B272" s="196" t="s">
        <v>135</v>
      </c>
      <c r="C272" s="196" t="s">
        <v>331</v>
      </c>
      <c r="D272" s="114" t="str">
        <f t="shared" si="4"/>
        <v>Logan Gurney</v>
      </c>
    </row>
    <row r="273" spans="1:4" ht="15">
      <c r="A273" s="196">
        <v>133200</v>
      </c>
      <c r="B273" s="196" t="s">
        <v>135</v>
      </c>
      <c r="C273" s="196" t="s">
        <v>653</v>
      </c>
      <c r="D273" s="114" t="str">
        <f t="shared" si="4"/>
        <v>Logan Macintosh</v>
      </c>
    </row>
    <row r="274" spans="1:4" ht="15">
      <c r="A274" s="196">
        <v>130649</v>
      </c>
      <c r="B274" s="196" t="s">
        <v>135</v>
      </c>
      <c r="C274" s="196" t="s">
        <v>107</v>
      </c>
      <c r="D274" s="114" t="str">
        <f t="shared" si="4"/>
        <v>Logan Mitchell</v>
      </c>
    </row>
    <row r="275" spans="1:4" ht="15">
      <c r="A275" s="196">
        <v>123203</v>
      </c>
      <c r="B275" s="196" t="s">
        <v>135</v>
      </c>
      <c r="C275" s="196" t="s">
        <v>134</v>
      </c>
      <c r="D275" s="114" t="str">
        <f t="shared" si="4"/>
        <v>Logan Orsini</v>
      </c>
    </row>
    <row r="276" spans="1:4" ht="15">
      <c r="A276" s="196">
        <v>111961</v>
      </c>
      <c r="B276" s="196" t="s">
        <v>135</v>
      </c>
      <c r="C276" s="196" t="s">
        <v>146</v>
      </c>
      <c r="D276" s="114" t="str">
        <f t="shared" si="4"/>
        <v>Logan Spiteri</v>
      </c>
    </row>
    <row r="277" spans="1:4" ht="15">
      <c r="A277" s="196">
        <v>131286</v>
      </c>
      <c r="B277" s="196" t="s">
        <v>135</v>
      </c>
      <c r="C277" s="196" t="s">
        <v>602</v>
      </c>
      <c r="D277" s="114" t="str">
        <f t="shared" si="4"/>
        <v>Logan Veres</v>
      </c>
    </row>
    <row r="278" spans="1:4" ht="15">
      <c r="A278" s="196">
        <v>111265</v>
      </c>
      <c r="B278" s="196" t="s">
        <v>478</v>
      </c>
      <c r="C278" s="196" t="s">
        <v>151</v>
      </c>
      <c r="D278" s="114" t="str">
        <f t="shared" si="4"/>
        <v>Luca Guidone</v>
      </c>
    </row>
    <row r="279" spans="1:4" ht="15">
      <c r="A279" s="196">
        <v>131181</v>
      </c>
      <c r="B279" s="196" t="s">
        <v>147</v>
      </c>
      <c r="C279" s="196" t="s">
        <v>617</v>
      </c>
      <c r="D279" s="114" t="str">
        <f t="shared" si="4"/>
        <v>Lucas Van Twest</v>
      </c>
    </row>
    <row r="280" spans="1:4" ht="15">
      <c r="A280" s="196">
        <v>121029</v>
      </c>
      <c r="B280" s="196" t="s">
        <v>147</v>
      </c>
      <c r="C280" s="196" t="s">
        <v>142</v>
      </c>
      <c r="D280" s="114" t="str">
        <f t="shared" si="4"/>
        <v>Lucas Youl</v>
      </c>
    </row>
    <row r="281" spans="1:4" ht="15">
      <c r="A281" s="196">
        <v>132684</v>
      </c>
      <c r="B281" s="196" t="s">
        <v>662</v>
      </c>
      <c r="C281" s="196" t="s">
        <v>635</v>
      </c>
      <c r="D281" s="114" t="str">
        <f t="shared" si="4"/>
        <v>Luka Kuster</v>
      </c>
    </row>
    <row r="282" spans="1:4" ht="15">
      <c r="A282" s="196">
        <v>131364</v>
      </c>
      <c r="B282" s="196" t="s">
        <v>364</v>
      </c>
      <c r="C282" s="196" t="s">
        <v>110</v>
      </c>
      <c r="D282" s="114" t="str">
        <f t="shared" si="4"/>
        <v>Lukas Oliver</v>
      </c>
    </row>
    <row r="283" spans="1:4" ht="15">
      <c r="A283" s="196">
        <v>132236</v>
      </c>
      <c r="B283" s="196" t="s">
        <v>79</v>
      </c>
      <c r="C283" s="196" t="s">
        <v>467</v>
      </c>
      <c r="D283" s="114" t="str">
        <f t="shared" si="4"/>
        <v>Luke Foster</v>
      </c>
    </row>
    <row r="284" spans="1:4" ht="15">
      <c r="A284" s="196">
        <v>131962</v>
      </c>
      <c r="B284" s="196" t="s">
        <v>79</v>
      </c>
      <c r="C284" s="196" t="s">
        <v>470</v>
      </c>
      <c r="D284" s="114" t="str">
        <f t="shared" si="4"/>
        <v>Luke Gillespie</v>
      </c>
    </row>
    <row r="285" spans="1:4" ht="15">
      <c r="A285" s="196">
        <v>132587</v>
      </c>
      <c r="B285" s="196" t="s">
        <v>79</v>
      </c>
      <c r="C285" s="196" t="s">
        <v>618</v>
      </c>
      <c r="D285" s="114" t="str">
        <f t="shared" si="4"/>
        <v>Luke Rhodes</v>
      </c>
    </row>
    <row r="286" spans="1:4" ht="15">
      <c r="A286" s="196">
        <v>123925</v>
      </c>
      <c r="B286" s="196" t="s">
        <v>79</v>
      </c>
      <c r="C286" s="196" t="s">
        <v>162</v>
      </c>
      <c r="D286" s="114" t="str">
        <f t="shared" si="4"/>
        <v>Luke Saker</v>
      </c>
    </row>
    <row r="287" spans="1:4" ht="15">
      <c r="A287" s="196">
        <v>110203</v>
      </c>
      <c r="B287" s="196" t="s">
        <v>79</v>
      </c>
      <c r="C287" s="196" t="s">
        <v>577</v>
      </c>
      <c r="D287" s="114" t="str">
        <f t="shared" si="4"/>
        <v>Luke Seymour</v>
      </c>
    </row>
    <row r="288" spans="1:4" ht="15">
      <c r="A288" s="196">
        <v>130018</v>
      </c>
      <c r="B288" s="196" t="s">
        <v>79</v>
      </c>
      <c r="C288" s="196" t="s">
        <v>579</v>
      </c>
      <c r="D288" s="114" t="str">
        <f t="shared" si="4"/>
        <v>Luke Shepherd</v>
      </c>
    </row>
    <row r="289" spans="1:4" ht="15">
      <c r="A289" s="196">
        <v>124283</v>
      </c>
      <c r="B289" s="196" t="s">
        <v>538</v>
      </c>
      <c r="C289" s="196" t="s">
        <v>537</v>
      </c>
      <c r="D289" s="114" t="str">
        <f t="shared" si="4"/>
        <v>Maksim Petrovic</v>
      </c>
    </row>
    <row r="290" spans="1:4" ht="15">
      <c r="A290" s="196">
        <v>124084</v>
      </c>
      <c r="B290" s="196" t="s">
        <v>171</v>
      </c>
      <c r="C290" s="196" t="s">
        <v>172</v>
      </c>
      <c r="D290" s="114" t="str">
        <f t="shared" si="4"/>
        <v>Marcus Culbi</v>
      </c>
    </row>
    <row r="291" spans="1:4" ht="15">
      <c r="A291" s="196">
        <v>124407</v>
      </c>
      <c r="B291" s="196" t="s">
        <v>171</v>
      </c>
      <c r="C291" s="196" t="s">
        <v>193</v>
      </c>
      <c r="D291" s="114" t="str">
        <f t="shared" si="4"/>
        <v>Marcus Kemal</v>
      </c>
    </row>
    <row r="292" spans="1:4" ht="15">
      <c r="A292" s="196">
        <v>124551</v>
      </c>
      <c r="B292" s="196" t="s">
        <v>171</v>
      </c>
      <c r="C292" s="196" t="s">
        <v>256</v>
      </c>
      <c r="D292" s="114" t="str">
        <f t="shared" si="4"/>
        <v>Marcus O'Connor</v>
      </c>
    </row>
    <row r="293" spans="1:4" ht="15">
      <c r="A293" s="196">
        <v>131335</v>
      </c>
      <c r="B293" s="196" t="s">
        <v>250</v>
      </c>
      <c r="C293" s="196" t="s">
        <v>585</v>
      </c>
      <c r="D293" s="114" t="str">
        <f t="shared" si="4"/>
        <v>Mario Sprajcer</v>
      </c>
    </row>
    <row r="294" spans="1:4" ht="15">
      <c r="A294" s="196">
        <v>121347</v>
      </c>
      <c r="B294" s="196" t="s">
        <v>250</v>
      </c>
      <c r="C294" s="196" t="s">
        <v>251</v>
      </c>
      <c r="D294" s="114" t="str">
        <f t="shared" si="4"/>
        <v>Mario Vartanian</v>
      </c>
    </row>
    <row r="295" spans="1:4" ht="15">
      <c r="A295" s="196">
        <v>132009</v>
      </c>
      <c r="B295" s="196" t="s">
        <v>563</v>
      </c>
      <c r="C295" s="196" t="s">
        <v>623</v>
      </c>
      <c r="D295" s="114" t="str">
        <f t="shared" si="4"/>
        <v>Mark Attard</v>
      </c>
    </row>
    <row r="296" spans="1:4" ht="15">
      <c r="A296" s="196">
        <v>121600</v>
      </c>
      <c r="B296" s="196" t="s">
        <v>458</v>
      </c>
      <c r="C296" s="196" t="s">
        <v>459</v>
      </c>
      <c r="D296" s="114" t="str">
        <f t="shared" si="4"/>
        <v>Martin Dunlop</v>
      </c>
    </row>
    <row r="297" spans="1:4" ht="15">
      <c r="A297" s="196">
        <v>121284</v>
      </c>
      <c r="B297" s="196" t="s">
        <v>458</v>
      </c>
      <c r="C297" s="196" t="s">
        <v>117</v>
      </c>
      <c r="D297" s="114" t="str">
        <f t="shared" si="4"/>
        <v>Martin Emr</v>
      </c>
    </row>
    <row r="298" spans="1:4" ht="15">
      <c r="A298" s="196">
        <v>132786</v>
      </c>
      <c r="B298" s="196" t="s">
        <v>458</v>
      </c>
      <c r="C298" s="196" t="s">
        <v>640</v>
      </c>
      <c r="D298" s="114" t="str">
        <f t="shared" si="4"/>
        <v>Martin Garland</v>
      </c>
    </row>
    <row r="299" spans="1:4" ht="15">
      <c r="A299" s="196">
        <v>132273</v>
      </c>
      <c r="B299" s="196" t="s">
        <v>200</v>
      </c>
      <c r="C299" s="196" t="s">
        <v>408</v>
      </c>
      <c r="D299" s="114" t="str">
        <f t="shared" si="4"/>
        <v>Mason Ashdown</v>
      </c>
    </row>
    <row r="300" spans="1:4" ht="15">
      <c r="A300" s="196">
        <v>132381</v>
      </c>
      <c r="B300" s="196" t="s">
        <v>200</v>
      </c>
      <c r="C300" s="196" t="s">
        <v>338</v>
      </c>
      <c r="D300" s="114" t="str">
        <f t="shared" si="4"/>
        <v>Mason Mepham</v>
      </c>
    </row>
    <row r="301" spans="1:4" ht="15">
      <c r="A301" s="196">
        <v>121068</v>
      </c>
      <c r="B301" s="196" t="s">
        <v>389</v>
      </c>
      <c r="C301" s="196" t="s">
        <v>78</v>
      </c>
      <c r="D301" s="114" t="str">
        <f t="shared" si="4"/>
        <v>Mathew Algie</v>
      </c>
    </row>
    <row r="302" spans="1:4" ht="15">
      <c r="A302" s="196">
        <v>105322</v>
      </c>
      <c r="B302" s="196" t="s">
        <v>389</v>
      </c>
      <c r="C302" s="196" t="s">
        <v>507</v>
      </c>
      <c r="D302" s="114" t="str">
        <f t="shared" si="4"/>
        <v>Mathew Long</v>
      </c>
    </row>
    <row r="303" spans="1:4" ht="15">
      <c r="A303" s="196">
        <v>132746</v>
      </c>
      <c r="B303" s="196" t="s">
        <v>551</v>
      </c>
      <c r="C303" s="196" t="s">
        <v>643</v>
      </c>
      <c r="D303" s="114" t="str">
        <f t="shared" si="4"/>
        <v>Matthew Cook</v>
      </c>
    </row>
    <row r="304" spans="1:4" ht="15">
      <c r="A304" s="196">
        <v>111642</v>
      </c>
      <c r="B304" s="196" t="s">
        <v>551</v>
      </c>
      <c r="C304" s="196" t="s">
        <v>110</v>
      </c>
      <c r="D304" s="114" t="str">
        <f t="shared" si="4"/>
        <v>Matthew Oliver</v>
      </c>
    </row>
    <row r="305" spans="1:5" ht="15">
      <c r="A305" s="196">
        <v>132880</v>
      </c>
      <c r="B305" s="196" t="s">
        <v>551</v>
      </c>
      <c r="C305" s="196" t="s">
        <v>938</v>
      </c>
      <c r="D305" s="114" t="str">
        <f t="shared" si="4"/>
        <v>Matthew Salter</v>
      </c>
    </row>
    <row r="306" spans="1:5" ht="15">
      <c r="A306" s="196">
        <v>122459</v>
      </c>
      <c r="B306" s="196" t="s">
        <v>201</v>
      </c>
      <c r="C306" s="196" t="s">
        <v>141</v>
      </c>
      <c r="D306" s="114" t="str">
        <f t="shared" si="4"/>
        <v>Max Goodman</v>
      </c>
    </row>
    <row r="307" spans="1:5" ht="15">
      <c r="A307" s="196">
        <v>130117</v>
      </c>
      <c r="B307" s="196" t="s">
        <v>201</v>
      </c>
      <c r="C307" s="196" t="s">
        <v>398</v>
      </c>
      <c r="D307" s="114" t="str">
        <f t="shared" si="4"/>
        <v>Max Nader</v>
      </c>
    </row>
    <row r="308" spans="1:5" ht="15">
      <c r="A308" s="196">
        <v>130640</v>
      </c>
      <c r="B308" s="196" t="s">
        <v>373</v>
      </c>
      <c r="C308" s="196" t="s">
        <v>394</v>
      </c>
      <c r="D308" s="114" t="str">
        <f t="shared" si="4"/>
        <v>Maximus Morgan</v>
      </c>
    </row>
    <row r="309" spans="1:5" ht="15">
      <c r="A309" s="196">
        <v>109432</v>
      </c>
      <c r="B309" s="196" t="s">
        <v>609</v>
      </c>
      <c r="C309" s="196" t="s">
        <v>610</v>
      </c>
      <c r="D309" s="114" t="str">
        <f t="shared" si="4"/>
        <v>Melissa Whitmore</v>
      </c>
    </row>
    <row r="310" spans="1:5" ht="15">
      <c r="A310" s="196">
        <v>132141</v>
      </c>
      <c r="B310" s="196" t="s">
        <v>472</v>
      </c>
      <c r="C310" s="196" t="s">
        <v>141</v>
      </c>
      <c r="D310" s="191" t="str">
        <f t="shared" si="4"/>
        <v>Mellissa Goodman</v>
      </c>
      <c r="E310" s="191"/>
    </row>
    <row r="311" spans="1:5" ht="15">
      <c r="A311" s="196">
        <v>132448</v>
      </c>
      <c r="B311" s="196" t="s">
        <v>516</v>
      </c>
      <c r="C311" s="196" t="s">
        <v>517</v>
      </c>
      <c r="D311" s="114" t="str">
        <f t="shared" si="4"/>
        <v>Memphis Malong</v>
      </c>
    </row>
    <row r="312" spans="1:5" ht="15">
      <c r="A312" s="196">
        <v>130828</v>
      </c>
      <c r="B312" s="196" t="s">
        <v>362</v>
      </c>
      <c r="C312" s="196" t="s">
        <v>340</v>
      </c>
      <c r="D312" s="114" t="str">
        <f t="shared" si="4"/>
        <v>Mia Schellenberg</v>
      </c>
    </row>
    <row r="313" spans="1:5" ht="15">
      <c r="A313" s="196">
        <v>131760</v>
      </c>
      <c r="B313" s="196" t="s">
        <v>393</v>
      </c>
      <c r="C313" s="196" t="s">
        <v>344</v>
      </c>
      <c r="D313" s="114" t="str">
        <f t="shared" si="4"/>
        <v>Michael Gauci</v>
      </c>
    </row>
    <row r="314" spans="1:5" ht="15">
      <c r="A314" s="196">
        <v>131065</v>
      </c>
      <c r="B314" s="196" t="s">
        <v>393</v>
      </c>
      <c r="C314" s="196" t="s">
        <v>492</v>
      </c>
      <c r="D314" s="114" t="str">
        <f t="shared" si="4"/>
        <v>Michael Kavich</v>
      </c>
    </row>
    <row r="315" spans="1:5" ht="15">
      <c r="A315" s="196">
        <v>132683</v>
      </c>
      <c r="B315" s="196" t="s">
        <v>393</v>
      </c>
      <c r="C315" s="196" t="s">
        <v>635</v>
      </c>
      <c r="D315" s="114" t="str">
        <f t="shared" si="4"/>
        <v>Michael Kuster</v>
      </c>
    </row>
    <row r="316" spans="1:5" ht="15">
      <c r="A316" s="196">
        <v>120907</v>
      </c>
      <c r="B316" s="196" t="s">
        <v>393</v>
      </c>
      <c r="C316" s="196" t="s">
        <v>328</v>
      </c>
      <c r="D316" s="114" t="str">
        <f t="shared" si="4"/>
        <v>Michael Miles</v>
      </c>
    </row>
    <row r="317" spans="1:5" ht="15">
      <c r="A317" s="196">
        <v>131941</v>
      </c>
      <c r="B317" s="196" t="s">
        <v>393</v>
      </c>
      <c r="C317" s="196" t="s">
        <v>583</v>
      </c>
      <c r="D317" s="114" t="str">
        <f t="shared" si="4"/>
        <v>Michael Smith</v>
      </c>
    </row>
    <row r="318" spans="1:5" ht="15">
      <c r="A318" s="196">
        <v>130966</v>
      </c>
      <c r="B318" s="196" t="s">
        <v>393</v>
      </c>
      <c r="C318" s="196" t="s">
        <v>602</v>
      </c>
      <c r="D318" s="114" t="str">
        <f t="shared" si="4"/>
        <v>Michael Veres</v>
      </c>
    </row>
    <row r="319" spans="1:5" ht="15">
      <c r="A319" s="196">
        <v>131447</v>
      </c>
      <c r="B319" s="196" t="s">
        <v>393</v>
      </c>
      <c r="C319" s="196" t="s">
        <v>603</v>
      </c>
      <c r="D319" s="114" t="str">
        <f t="shared" si="4"/>
        <v>Michael Walker</v>
      </c>
    </row>
    <row r="320" spans="1:5" ht="15">
      <c r="A320" s="196">
        <v>132336</v>
      </c>
      <c r="B320" s="196" t="s">
        <v>443</v>
      </c>
      <c r="C320" s="196" t="s">
        <v>441</v>
      </c>
      <c r="D320" s="114" t="str">
        <f t="shared" si="4"/>
        <v>Misty Coghlan</v>
      </c>
    </row>
    <row r="321" spans="1:4" ht="15">
      <c r="A321" s="196">
        <v>107907</v>
      </c>
      <c r="B321" s="196" t="s">
        <v>202</v>
      </c>
      <c r="C321" s="196" t="s">
        <v>194</v>
      </c>
      <c r="D321" s="114" t="str">
        <f t="shared" si="4"/>
        <v>Mitch Lozina</v>
      </c>
    </row>
    <row r="322" spans="1:4" ht="15">
      <c r="A322" s="196">
        <v>132004</v>
      </c>
      <c r="B322" s="196" t="s">
        <v>107</v>
      </c>
      <c r="C322" s="196" t="s">
        <v>428</v>
      </c>
      <c r="D322" s="114" t="str">
        <f t="shared" ref="D322:D385" si="5">CONCATENATE(B322," ",C322)</f>
        <v>Mitchell Buccicatino</v>
      </c>
    </row>
    <row r="323" spans="1:4" ht="15">
      <c r="A323" s="196">
        <v>132719</v>
      </c>
      <c r="B323" s="196" t="s">
        <v>107</v>
      </c>
      <c r="C323" s="196" t="s">
        <v>583</v>
      </c>
      <c r="D323" s="114" t="str">
        <f t="shared" si="5"/>
        <v>Mitchell Smith</v>
      </c>
    </row>
    <row r="324" spans="1:4" ht="15">
      <c r="A324" s="196">
        <v>131369</v>
      </c>
      <c r="B324" s="196" t="s">
        <v>513</v>
      </c>
      <c r="C324" s="196" t="s">
        <v>514</v>
      </c>
      <c r="D324" s="114" t="str">
        <f t="shared" si="5"/>
        <v>Mohamad Malas</v>
      </c>
    </row>
    <row r="325" spans="1:4" ht="15">
      <c r="A325" s="196">
        <v>123613</v>
      </c>
      <c r="B325" s="196" t="s">
        <v>385</v>
      </c>
      <c r="C325" s="196" t="s">
        <v>103</v>
      </c>
      <c r="D325" s="114" t="str">
        <f t="shared" si="5"/>
        <v>Nadia Vermeulen</v>
      </c>
    </row>
    <row r="326" spans="1:4" ht="15">
      <c r="A326" s="196">
        <v>133068</v>
      </c>
      <c r="B326" s="196" t="s">
        <v>357</v>
      </c>
      <c r="C326" s="196" t="s">
        <v>470</v>
      </c>
      <c r="D326" s="114" t="str">
        <f t="shared" si="5"/>
        <v>Nate Gillespie</v>
      </c>
    </row>
    <row r="327" spans="1:4" ht="15">
      <c r="A327" s="196">
        <v>122669</v>
      </c>
      <c r="B327" s="196" t="s">
        <v>357</v>
      </c>
      <c r="C327" s="196" t="s">
        <v>220</v>
      </c>
      <c r="D327" s="114" t="str">
        <f t="shared" si="5"/>
        <v>Nate Hughes</v>
      </c>
    </row>
    <row r="328" spans="1:4" ht="15">
      <c r="A328" s="196">
        <v>131361</v>
      </c>
      <c r="B328" s="196" t="s">
        <v>357</v>
      </c>
      <c r="C328" s="196" t="s">
        <v>180</v>
      </c>
      <c r="D328" s="114" t="str">
        <f t="shared" si="5"/>
        <v>Nate Robinson</v>
      </c>
    </row>
    <row r="329" spans="1:4" ht="15">
      <c r="A329" s="196">
        <v>131415</v>
      </c>
      <c r="B329" s="196" t="s">
        <v>390</v>
      </c>
      <c r="C329" s="196" t="s">
        <v>427</v>
      </c>
      <c r="D329" s="114" t="str">
        <f t="shared" si="5"/>
        <v>Nathan Brown</v>
      </c>
    </row>
    <row r="330" spans="1:4" ht="15">
      <c r="A330" s="196">
        <v>131005</v>
      </c>
      <c r="B330" s="196" t="s">
        <v>390</v>
      </c>
      <c r="C330" s="196" t="s">
        <v>345</v>
      </c>
      <c r="D330" s="114" t="str">
        <f t="shared" si="5"/>
        <v>Nathan Gotch</v>
      </c>
    </row>
    <row r="331" spans="1:4" ht="15">
      <c r="A331" s="196">
        <v>106408</v>
      </c>
      <c r="B331" s="196" t="s">
        <v>390</v>
      </c>
      <c r="C331" s="196" t="s">
        <v>480</v>
      </c>
      <c r="D331" s="114" t="str">
        <f t="shared" si="5"/>
        <v>Nathan Harwood</v>
      </c>
    </row>
    <row r="332" spans="1:4" ht="15">
      <c r="A332" s="196">
        <v>122119</v>
      </c>
      <c r="B332" s="196" t="s">
        <v>390</v>
      </c>
      <c r="C332" s="196" t="s">
        <v>168</v>
      </c>
      <c r="D332" s="114" t="str">
        <f t="shared" si="5"/>
        <v>Nathan Kasalo</v>
      </c>
    </row>
    <row r="333" spans="1:4" ht="15">
      <c r="A333" s="196">
        <v>122002</v>
      </c>
      <c r="B333" s="196" t="s">
        <v>600</v>
      </c>
      <c r="C333" s="196" t="s">
        <v>102</v>
      </c>
      <c r="D333" s="114" t="str">
        <f t="shared" si="5"/>
        <v>Neel Vats</v>
      </c>
    </row>
    <row r="334" spans="1:4" ht="15">
      <c r="A334" s="196">
        <v>121891</v>
      </c>
      <c r="B334" s="196" t="s">
        <v>955</v>
      </c>
      <c r="C334" s="196" t="s">
        <v>832</v>
      </c>
      <c r="D334" s="114" t="str">
        <f t="shared" si="5"/>
        <v>Neil Mineeff</v>
      </c>
    </row>
    <row r="335" spans="1:4" ht="15">
      <c r="A335" s="196">
        <v>132888</v>
      </c>
      <c r="B335" s="196" t="s">
        <v>660</v>
      </c>
      <c r="C335" s="196" t="s">
        <v>652</v>
      </c>
      <c r="D335" s="114" t="str">
        <f t="shared" si="5"/>
        <v>Nelson Bowen</v>
      </c>
    </row>
    <row r="336" spans="1:4" ht="15">
      <c r="A336" s="196">
        <v>100270</v>
      </c>
      <c r="B336" s="196" t="s">
        <v>387</v>
      </c>
      <c r="C336" s="196" t="s">
        <v>127</v>
      </c>
      <c r="D336" s="114" t="str">
        <f t="shared" si="5"/>
        <v>Nicholas Becker</v>
      </c>
    </row>
    <row r="337" spans="1:5" ht="15">
      <c r="A337" s="196">
        <v>103532</v>
      </c>
      <c r="B337" s="196" t="s">
        <v>387</v>
      </c>
      <c r="C337" s="196" t="s">
        <v>150</v>
      </c>
      <c r="D337" s="114" t="str">
        <f t="shared" si="5"/>
        <v>Nicholas Crawshay</v>
      </c>
    </row>
    <row r="338" spans="1:5" ht="15">
      <c r="A338" s="196">
        <v>132744</v>
      </c>
      <c r="B338" s="196" t="s">
        <v>387</v>
      </c>
      <c r="C338" s="196" t="s">
        <v>641</v>
      </c>
      <c r="D338" s="114" t="str">
        <f t="shared" si="5"/>
        <v>Nicholas Rouggos</v>
      </c>
    </row>
    <row r="339" spans="1:5" ht="15">
      <c r="A339" s="196">
        <v>131456</v>
      </c>
      <c r="B339" s="196" t="s">
        <v>491</v>
      </c>
      <c r="C339" s="196" t="s">
        <v>284</v>
      </c>
      <c r="D339" s="114" t="str">
        <f t="shared" si="5"/>
        <v>Nick Karmalis</v>
      </c>
    </row>
    <row r="340" spans="1:5" ht="15">
      <c r="A340" s="196">
        <v>122950</v>
      </c>
      <c r="B340" s="196" t="s">
        <v>491</v>
      </c>
      <c r="C340" s="196" t="s">
        <v>343</v>
      </c>
      <c r="D340" s="114" t="str">
        <f t="shared" si="5"/>
        <v>Nick O'Neill</v>
      </c>
    </row>
    <row r="341" spans="1:5" ht="15">
      <c r="A341" s="196">
        <v>130641</v>
      </c>
      <c r="B341" s="196" t="s">
        <v>374</v>
      </c>
      <c r="C341" s="196" t="s">
        <v>394</v>
      </c>
      <c r="D341" s="114" t="str">
        <f t="shared" si="5"/>
        <v>Nicolas Morgan</v>
      </c>
    </row>
    <row r="342" spans="1:5" ht="15">
      <c r="A342" s="196">
        <v>123802</v>
      </c>
      <c r="B342" s="196" t="s">
        <v>165</v>
      </c>
      <c r="C342" s="196" t="s">
        <v>166</v>
      </c>
      <c r="D342" s="114" t="str">
        <f t="shared" si="5"/>
        <v>Noah Taylor</v>
      </c>
    </row>
    <row r="343" spans="1:5" ht="15">
      <c r="A343" s="196">
        <v>121941</v>
      </c>
      <c r="B343" s="196" t="s">
        <v>165</v>
      </c>
      <c r="C343" s="196" t="s">
        <v>169</v>
      </c>
      <c r="D343" s="114" t="str">
        <f t="shared" si="5"/>
        <v>Noah Zamprogno</v>
      </c>
    </row>
    <row r="344" spans="1:5" ht="15">
      <c r="A344" s="196">
        <v>132335</v>
      </c>
      <c r="B344" s="196" t="s">
        <v>442</v>
      </c>
      <c r="C344" s="196" t="s">
        <v>441</v>
      </c>
      <c r="D344" s="114" t="str">
        <f t="shared" si="5"/>
        <v>Obike Coghlan</v>
      </c>
    </row>
    <row r="345" spans="1:5" ht="15">
      <c r="A345" s="196">
        <v>132754</v>
      </c>
      <c r="B345" s="196" t="s">
        <v>110</v>
      </c>
      <c r="C345" s="196" t="s">
        <v>655</v>
      </c>
      <c r="D345" s="114" t="str">
        <f t="shared" si="5"/>
        <v>Oliver Cole</v>
      </c>
    </row>
    <row r="346" spans="1:5" ht="15">
      <c r="A346" s="196">
        <v>120267</v>
      </c>
      <c r="B346" s="196" t="s">
        <v>110</v>
      </c>
      <c r="C346" s="196" t="s">
        <v>822</v>
      </c>
      <c r="D346" s="114" t="str">
        <f t="shared" si="5"/>
        <v>Oliver Estasy</v>
      </c>
    </row>
    <row r="347" spans="1:5" ht="15">
      <c r="A347" s="196">
        <v>124334</v>
      </c>
      <c r="B347" s="196" t="s">
        <v>110</v>
      </c>
      <c r="C347" s="196" t="s">
        <v>335</v>
      </c>
      <c r="D347" s="114" t="str">
        <f t="shared" si="5"/>
        <v>Oliver Griffiths</v>
      </c>
    </row>
    <row r="348" spans="1:5" ht="15">
      <c r="A348" s="196">
        <v>109160</v>
      </c>
      <c r="B348" s="196" t="s">
        <v>110</v>
      </c>
      <c r="C348" s="196" t="s">
        <v>111</v>
      </c>
      <c r="D348" s="114" t="str">
        <f t="shared" si="5"/>
        <v>Oliver Saade</v>
      </c>
    </row>
    <row r="349" spans="1:5" ht="15">
      <c r="A349" s="196">
        <v>133193</v>
      </c>
      <c r="B349" s="196" t="s">
        <v>968</v>
      </c>
      <c r="C349" s="196" t="s">
        <v>918</v>
      </c>
      <c r="D349" s="114" t="str">
        <f t="shared" si="5"/>
        <v>Olivia Kus</v>
      </c>
    </row>
    <row r="350" spans="1:5" ht="15">
      <c r="A350" s="196">
        <v>130111</v>
      </c>
      <c r="B350" s="196" t="s">
        <v>112</v>
      </c>
      <c r="C350" s="196" t="s">
        <v>254</v>
      </c>
      <c r="D350" s="114" t="str">
        <f t="shared" si="5"/>
        <v>Oscar Liston</v>
      </c>
    </row>
    <row r="351" spans="1:5" ht="15">
      <c r="A351" s="196">
        <v>131078</v>
      </c>
      <c r="B351" s="196" t="s">
        <v>423</v>
      </c>
      <c r="C351" s="196" t="s">
        <v>640</v>
      </c>
      <c r="D351" s="114" t="str">
        <f t="shared" si="5"/>
        <v>Owen Garland</v>
      </c>
    </row>
    <row r="352" spans="1:5" ht="15">
      <c r="A352" s="196">
        <v>130621</v>
      </c>
      <c r="B352" s="196" t="s">
        <v>444</v>
      </c>
      <c r="C352" s="196" t="s">
        <v>445</v>
      </c>
      <c r="D352" s="191" t="str">
        <f t="shared" si="5"/>
        <v>Pamela Collis</v>
      </c>
      <c r="E352" s="191"/>
    </row>
    <row r="353" spans="1:4" ht="15">
      <c r="A353" s="196">
        <v>100343</v>
      </c>
      <c r="B353" s="196" t="s">
        <v>444</v>
      </c>
      <c r="C353" s="196" t="s">
        <v>518</v>
      </c>
      <c r="D353" s="114" t="str">
        <f t="shared" si="5"/>
        <v>Pamela Mathews</v>
      </c>
    </row>
    <row r="354" spans="1:4" ht="15">
      <c r="A354" s="196">
        <v>133126</v>
      </c>
      <c r="B354" s="196" t="s">
        <v>959</v>
      </c>
      <c r="C354" s="196" t="s">
        <v>852</v>
      </c>
      <c r="D354" s="114" t="str">
        <f t="shared" si="5"/>
        <v>Patrick Catanzariti</v>
      </c>
    </row>
    <row r="355" spans="1:4" ht="15">
      <c r="A355" s="196">
        <v>132569</v>
      </c>
      <c r="B355" s="196" t="s">
        <v>461</v>
      </c>
      <c r="C355" s="196" t="s">
        <v>289</v>
      </c>
      <c r="D355" s="114" t="str">
        <f t="shared" si="5"/>
        <v>Paul Ellul</v>
      </c>
    </row>
    <row r="356" spans="1:4" ht="15">
      <c r="A356" s="196">
        <v>120098</v>
      </c>
      <c r="B356" s="196" t="s">
        <v>461</v>
      </c>
      <c r="C356" s="196" t="s">
        <v>81</v>
      </c>
      <c r="D356" s="114" t="str">
        <f t="shared" si="5"/>
        <v>Paul Hunter</v>
      </c>
    </row>
    <row r="357" spans="1:4" ht="15">
      <c r="A357" s="196">
        <v>106521</v>
      </c>
      <c r="B357" s="196" t="s">
        <v>461</v>
      </c>
      <c r="C357" s="196" t="s">
        <v>928</v>
      </c>
      <c r="D357" s="114" t="str">
        <f t="shared" si="5"/>
        <v>Paul Renshaw</v>
      </c>
    </row>
    <row r="358" spans="1:4" ht="15">
      <c r="A358" s="196">
        <v>123673</v>
      </c>
      <c r="B358" s="196" t="s">
        <v>549</v>
      </c>
      <c r="C358" s="196" t="s">
        <v>550</v>
      </c>
      <c r="D358" s="114" t="str">
        <f t="shared" si="5"/>
        <v>PAUL REYNOLDS</v>
      </c>
    </row>
    <row r="359" spans="1:4" ht="15">
      <c r="A359" s="196">
        <v>120894</v>
      </c>
      <c r="B359" s="196" t="s">
        <v>461</v>
      </c>
      <c r="C359" s="196" t="s">
        <v>152</v>
      </c>
      <c r="D359" s="114" t="str">
        <f t="shared" si="5"/>
        <v>Paul Wilson</v>
      </c>
    </row>
    <row r="360" spans="1:4" ht="15">
      <c r="A360" s="196">
        <v>131806</v>
      </c>
      <c r="B360" s="196" t="s">
        <v>483</v>
      </c>
      <c r="C360" s="196" t="s">
        <v>508</v>
      </c>
      <c r="D360" s="114" t="str">
        <f t="shared" si="5"/>
        <v>Peter Lown</v>
      </c>
    </row>
    <row r="361" spans="1:4" ht="15">
      <c r="A361" s="196">
        <v>105194</v>
      </c>
      <c r="B361" s="196" t="s">
        <v>483</v>
      </c>
      <c r="C361" s="196" t="s">
        <v>532</v>
      </c>
      <c r="D361" s="114" t="str">
        <f t="shared" si="5"/>
        <v>Peter Pearce</v>
      </c>
    </row>
    <row r="362" spans="1:4" ht="15">
      <c r="A362" s="196">
        <v>109307</v>
      </c>
      <c r="B362" s="196" t="s">
        <v>670</v>
      </c>
      <c r="C362" s="196" t="s">
        <v>647</v>
      </c>
      <c r="D362" s="114" t="str">
        <f t="shared" si="5"/>
        <v>Phillip Trott</v>
      </c>
    </row>
    <row r="363" spans="1:4" ht="15">
      <c r="A363" s="196">
        <v>131509</v>
      </c>
      <c r="B363" s="196" t="s">
        <v>449</v>
      </c>
      <c r="C363" s="196" t="s">
        <v>172</v>
      </c>
      <c r="D363" s="114" t="str">
        <f t="shared" si="5"/>
        <v>Pierre Culbi</v>
      </c>
    </row>
    <row r="364" spans="1:4" ht="15">
      <c r="A364" s="196">
        <v>132432</v>
      </c>
      <c r="B364" s="196" t="s">
        <v>543</v>
      </c>
      <c r="C364" s="196" t="s">
        <v>544</v>
      </c>
      <c r="D364" s="114" t="str">
        <f t="shared" si="5"/>
        <v>Reece Powles</v>
      </c>
    </row>
    <row r="365" spans="1:4" ht="15">
      <c r="A365" s="196">
        <v>131360</v>
      </c>
      <c r="B365" s="196" t="s">
        <v>555</v>
      </c>
      <c r="C365" s="196" t="s">
        <v>180</v>
      </c>
      <c r="D365" s="114" t="str">
        <f t="shared" si="5"/>
        <v>Reed Robinson</v>
      </c>
    </row>
    <row r="366" spans="1:4" ht="15">
      <c r="A366" s="196">
        <v>105293</v>
      </c>
      <c r="B366" s="196" t="s">
        <v>533</v>
      </c>
      <c r="C366" s="196" t="s">
        <v>532</v>
      </c>
      <c r="D366" s="114" t="str">
        <f t="shared" si="5"/>
        <v>Rhys Pearce</v>
      </c>
    </row>
    <row r="367" spans="1:4" ht="15">
      <c r="A367" s="196">
        <v>122697</v>
      </c>
      <c r="B367" s="196" t="s">
        <v>184</v>
      </c>
      <c r="C367" s="196" t="s">
        <v>273</v>
      </c>
      <c r="D367" s="114" t="str">
        <f t="shared" si="5"/>
        <v>Riley ABel</v>
      </c>
    </row>
    <row r="368" spans="1:4" ht="15">
      <c r="A368" s="196">
        <v>132738</v>
      </c>
      <c r="B368" s="196" t="s">
        <v>184</v>
      </c>
      <c r="C368" s="196" t="s">
        <v>935</v>
      </c>
      <c r="D368" s="114" t="str">
        <f t="shared" si="5"/>
        <v>Riley Bedford</v>
      </c>
    </row>
    <row r="369" spans="1:5" ht="15">
      <c r="A369" s="196">
        <v>131089</v>
      </c>
      <c r="B369" s="196" t="s">
        <v>380</v>
      </c>
      <c r="C369" s="196" t="s">
        <v>397</v>
      </c>
      <c r="D369" s="114" t="str">
        <f t="shared" si="5"/>
        <v>Rishi Pothori</v>
      </c>
    </row>
    <row r="370" spans="1:5" ht="15">
      <c r="A370" s="196">
        <v>130924</v>
      </c>
      <c r="B370" s="196" t="s">
        <v>356</v>
      </c>
      <c r="C370" s="196" t="s">
        <v>276</v>
      </c>
      <c r="D370" s="114" t="str">
        <f t="shared" si="5"/>
        <v>River Rodemark</v>
      </c>
    </row>
    <row r="371" spans="1:5" ht="15">
      <c r="A371" s="196">
        <v>121084</v>
      </c>
      <c r="B371" s="196" t="s">
        <v>381</v>
      </c>
      <c r="C371" s="196" t="s">
        <v>173</v>
      </c>
      <c r="D371" s="114" t="str">
        <f t="shared" si="5"/>
        <v>Robert Cribbin</v>
      </c>
    </row>
    <row r="372" spans="1:5" ht="15">
      <c r="A372" s="196">
        <v>131236</v>
      </c>
      <c r="B372" s="196" t="s">
        <v>381</v>
      </c>
      <c r="C372" s="196" t="s">
        <v>468</v>
      </c>
      <c r="D372" s="114" t="str">
        <f t="shared" si="5"/>
        <v>Robert Richard</v>
      </c>
    </row>
    <row r="373" spans="1:5" ht="15">
      <c r="A373" s="196">
        <v>121526</v>
      </c>
      <c r="B373" s="196" t="s">
        <v>381</v>
      </c>
      <c r="C373" s="196" t="s">
        <v>169</v>
      </c>
      <c r="D373" s="191" t="str">
        <f t="shared" si="5"/>
        <v>Robert Zamprogno</v>
      </c>
      <c r="E373" s="191"/>
    </row>
    <row r="374" spans="1:5" ht="15">
      <c r="A374" s="196">
        <v>132129</v>
      </c>
      <c r="B374" s="196" t="s">
        <v>416</v>
      </c>
      <c r="C374" s="196" t="s">
        <v>417</v>
      </c>
      <c r="D374" s="114" t="str">
        <f t="shared" si="5"/>
        <v>Rodney Bellbowen</v>
      </c>
    </row>
    <row r="375" spans="1:5" ht="15">
      <c r="A375" s="196">
        <v>132449</v>
      </c>
      <c r="B375" s="196" t="s">
        <v>416</v>
      </c>
      <c r="C375" s="196" t="s">
        <v>141</v>
      </c>
      <c r="D375" s="114" t="str">
        <f t="shared" si="5"/>
        <v>Rodney Goodman</v>
      </c>
    </row>
    <row r="376" spans="1:5" ht="15">
      <c r="A376" s="196">
        <v>106249</v>
      </c>
      <c r="B376" s="196" t="s">
        <v>547</v>
      </c>
      <c r="C376" s="196" t="s">
        <v>548</v>
      </c>
      <c r="D376" s="114" t="str">
        <f t="shared" si="5"/>
        <v>Romel Reyes</v>
      </c>
    </row>
    <row r="377" spans="1:5" ht="15">
      <c r="A377" s="196">
        <v>123283</v>
      </c>
      <c r="B377" s="196" t="s">
        <v>675</v>
      </c>
      <c r="C377" s="196" t="s">
        <v>503</v>
      </c>
      <c r="D377" s="114" t="str">
        <f t="shared" si="5"/>
        <v>Ruben Dan</v>
      </c>
    </row>
    <row r="378" spans="1:5" ht="15">
      <c r="A378" s="196">
        <v>102554</v>
      </c>
      <c r="B378" s="196" t="s">
        <v>413</v>
      </c>
      <c r="C378" s="196" t="s">
        <v>127</v>
      </c>
      <c r="D378" s="114" t="str">
        <f t="shared" si="5"/>
        <v>Russell Becker</v>
      </c>
    </row>
    <row r="379" spans="1:5" ht="15">
      <c r="A379" s="196">
        <v>120435</v>
      </c>
      <c r="B379" s="196" t="s">
        <v>92</v>
      </c>
      <c r="C379" s="196" t="s">
        <v>454</v>
      </c>
      <c r="D379" s="114" t="str">
        <f t="shared" si="5"/>
        <v>Ryan Delicata</v>
      </c>
    </row>
    <row r="380" spans="1:5" ht="15">
      <c r="A380" s="196">
        <v>130648</v>
      </c>
      <c r="B380" s="196" t="s">
        <v>92</v>
      </c>
      <c r="C380" s="196" t="s">
        <v>107</v>
      </c>
      <c r="D380" s="114" t="str">
        <f t="shared" si="5"/>
        <v>Ryan Mitchell</v>
      </c>
    </row>
    <row r="381" spans="1:5" ht="15">
      <c r="A381" s="196">
        <v>107023</v>
      </c>
      <c r="B381" s="196" t="s">
        <v>92</v>
      </c>
      <c r="C381" s="196" t="s">
        <v>925</v>
      </c>
      <c r="D381" s="114" t="str">
        <f t="shared" si="5"/>
        <v>Ryan Monaghan</v>
      </c>
    </row>
    <row r="382" spans="1:5" ht="15">
      <c r="A382" s="196">
        <v>124552</v>
      </c>
      <c r="B382" s="196" t="s">
        <v>92</v>
      </c>
      <c r="C382" s="196" t="s">
        <v>256</v>
      </c>
      <c r="D382" s="114" t="str">
        <f t="shared" si="5"/>
        <v>Ryan O'Connor</v>
      </c>
    </row>
    <row r="383" spans="1:5" ht="15">
      <c r="A383" s="196">
        <v>107253</v>
      </c>
      <c r="B383" s="196" t="s">
        <v>92</v>
      </c>
      <c r="C383" s="196" t="s">
        <v>542</v>
      </c>
      <c r="D383" s="114" t="str">
        <f t="shared" si="5"/>
        <v>Ryan Portelli</v>
      </c>
    </row>
    <row r="384" spans="1:5" ht="15">
      <c r="A384" s="196">
        <v>132733</v>
      </c>
      <c r="B384" s="196" t="s">
        <v>92</v>
      </c>
      <c r="C384" s="196" t="s">
        <v>922</v>
      </c>
      <c r="D384" s="114" t="str">
        <f t="shared" si="5"/>
        <v>Ryan Uren</v>
      </c>
    </row>
    <row r="385" spans="1:4" ht="15">
      <c r="A385" s="196">
        <v>111999</v>
      </c>
      <c r="B385" s="196" t="s">
        <v>113</v>
      </c>
      <c r="C385" s="196" t="s">
        <v>114</v>
      </c>
      <c r="D385" s="114" t="str">
        <f t="shared" si="5"/>
        <v>Sam Dartell</v>
      </c>
    </row>
    <row r="386" spans="1:4" ht="15">
      <c r="A386" s="196">
        <v>120305</v>
      </c>
      <c r="B386" s="196" t="s">
        <v>96</v>
      </c>
      <c r="C386" s="196" t="s">
        <v>95</v>
      </c>
      <c r="D386" s="114" t="str">
        <f t="shared" ref="D386:D435" si="6">CONCATENATE(B386," ",C386)</f>
        <v>Samuel Phillips</v>
      </c>
    </row>
    <row r="387" spans="1:4" ht="15">
      <c r="A387" s="196">
        <v>132868</v>
      </c>
      <c r="B387" s="196" t="s">
        <v>622</v>
      </c>
      <c r="C387" s="196" t="s">
        <v>650</v>
      </c>
      <c r="D387" s="114" t="str">
        <f t="shared" si="6"/>
        <v>Scott Clarke</v>
      </c>
    </row>
    <row r="388" spans="1:4" ht="15">
      <c r="A388" s="196">
        <v>133293</v>
      </c>
      <c r="B388" s="196" t="s">
        <v>622</v>
      </c>
      <c r="C388" s="196" t="s">
        <v>930</v>
      </c>
      <c r="D388" s="114" t="str">
        <f t="shared" si="6"/>
        <v>Scott Sherrington</v>
      </c>
    </row>
    <row r="389" spans="1:4" ht="15">
      <c r="A389" s="196">
        <v>124550</v>
      </c>
      <c r="B389" s="196" t="s">
        <v>528</v>
      </c>
      <c r="C389" s="196" t="s">
        <v>256</v>
      </c>
      <c r="D389" s="114" t="str">
        <f t="shared" si="6"/>
        <v>Sean O'Connor</v>
      </c>
    </row>
    <row r="390" spans="1:4" ht="15">
      <c r="A390" s="196">
        <v>132912</v>
      </c>
      <c r="B390" s="196" t="s">
        <v>943</v>
      </c>
      <c r="C390" s="196" t="s">
        <v>527</v>
      </c>
      <c r="D390" s="114" t="str">
        <f t="shared" si="6"/>
        <v>Sebastian Nicholls</v>
      </c>
    </row>
    <row r="391" spans="1:4" ht="15">
      <c r="A391" s="196">
        <v>102829</v>
      </c>
      <c r="B391" s="196" t="s">
        <v>535</v>
      </c>
      <c r="C391" s="196" t="s">
        <v>152</v>
      </c>
      <c r="D391" s="114" t="str">
        <f t="shared" si="6"/>
        <v>Shane Wilson</v>
      </c>
    </row>
    <row r="392" spans="1:4" ht="15">
      <c r="A392" s="196">
        <v>122020</v>
      </c>
      <c r="B392" s="196" t="s">
        <v>438</v>
      </c>
      <c r="C392" s="196" t="s">
        <v>439</v>
      </c>
      <c r="D392" s="114" t="str">
        <f t="shared" si="6"/>
        <v>Sharleece Coan</v>
      </c>
    </row>
    <row r="393" spans="1:4" ht="15">
      <c r="A393" s="196">
        <v>132272</v>
      </c>
      <c r="B393" s="196" t="s">
        <v>407</v>
      </c>
      <c r="C393" s="196" t="s">
        <v>408</v>
      </c>
      <c r="D393" s="114" t="str">
        <f t="shared" si="6"/>
        <v>Shayne Ashdown</v>
      </c>
    </row>
    <row r="394" spans="1:4" ht="15">
      <c r="A394" s="196">
        <v>110149</v>
      </c>
      <c r="B394" s="196" t="s">
        <v>450</v>
      </c>
      <c r="C394" s="196" t="s">
        <v>451</v>
      </c>
      <c r="D394" s="114" t="str">
        <f t="shared" si="6"/>
        <v>Simon Davison</v>
      </c>
    </row>
    <row r="395" spans="1:4" ht="15">
      <c r="A395" s="196">
        <v>132931</v>
      </c>
      <c r="B395" s="196" t="s">
        <v>450</v>
      </c>
      <c r="C395" s="196" t="s">
        <v>830</v>
      </c>
      <c r="D395" s="114" t="str">
        <f t="shared" si="6"/>
        <v>Simon Kendrick</v>
      </c>
    </row>
    <row r="396" spans="1:4" ht="15">
      <c r="A396" s="196">
        <v>132905</v>
      </c>
      <c r="B396" s="196" t="s">
        <v>450</v>
      </c>
      <c r="C396" s="196" t="s">
        <v>524</v>
      </c>
      <c r="D396" s="114" t="str">
        <f t="shared" si="6"/>
        <v>Simon Meyer</v>
      </c>
    </row>
    <row r="397" spans="1:4" ht="15">
      <c r="A397" s="196">
        <v>132933</v>
      </c>
      <c r="B397" s="196" t="s">
        <v>214</v>
      </c>
      <c r="C397" s="196" t="s">
        <v>652</v>
      </c>
      <c r="D397" s="114" t="str">
        <f t="shared" si="6"/>
        <v>Spencer Bowen</v>
      </c>
    </row>
    <row r="398" spans="1:4" ht="15">
      <c r="A398" s="196">
        <v>103323</v>
      </c>
      <c r="B398" s="196" t="s">
        <v>392</v>
      </c>
      <c r="C398" s="196" t="s">
        <v>406</v>
      </c>
      <c r="D398" s="114" t="str">
        <f t="shared" si="6"/>
        <v>Stephen Angelucci</v>
      </c>
    </row>
    <row r="399" spans="1:4" ht="15">
      <c r="A399" s="196">
        <v>103424</v>
      </c>
      <c r="B399" s="196" t="s">
        <v>392</v>
      </c>
      <c r="C399" s="196" t="s">
        <v>189</v>
      </c>
      <c r="D399" s="114" t="str">
        <f t="shared" si="6"/>
        <v>Stephen Donley</v>
      </c>
    </row>
    <row r="400" spans="1:4" ht="15">
      <c r="A400" s="196">
        <v>121409</v>
      </c>
      <c r="B400" s="196" t="s">
        <v>392</v>
      </c>
      <c r="C400" s="196" t="s">
        <v>531</v>
      </c>
      <c r="D400" s="114" t="str">
        <f t="shared" si="6"/>
        <v>Stephen Payne</v>
      </c>
    </row>
    <row r="401" spans="1:4" ht="15">
      <c r="A401" s="196">
        <v>132648</v>
      </c>
      <c r="B401" s="196" t="s">
        <v>392</v>
      </c>
      <c r="C401" s="196" t="s">
        <v>636</v>
      </c>
      <c r="D401" s="114" t="str">
        <f t="shared" si="6"/>
        <v>Stephen Taulanga</v>
      </c>
    </row>
    <row r="402" spans="1:4" ht="15">
      <c r="A402" s="196">
        <v>124408</v>
      </c>
      <c r="B402" s="196" t="s">
        <v>392</v>
      </c>
      <c r="C402" s="196" t="s">
        <v>199</v>
      </c>
      <c r="D402" s="114" t="str">
        <f t="shared" si="6"/>
        <v>Stephen Zerafa</v>
      </c>
    </row>
    <row r="403" spans="1:4" ht="15">
      <c r="A403" s="196">
        <v>112233</v>
      </c>
      <c r="B403" s="196" t="s">
        <v>658</v>
      </c>
      <c r="C403" s="196" t="s">
        <v>639</v>
      </c>
      <c r="D403" s="114" t="str">
        <f t="shared" si="6"/>
        <v>Steven Brett</v>
      </c>
    </row>
    <row r="404" spans="1:4" ht="15">
      <c r="A404" s="196">
        <v>132720</v>
      </c>
      <c r="B404" s="196" t="s">
        <v>665</v>
      </c>
      <c r="C404" s="196" t="s">
        <v>583</v>
      </c>
      <c r="D404" s="114" t="str">
        <f t="shared" si="6"/>
        <v>Taitum Smith</v>
      </c>
    </row>
    <row r="405" spans="1:4" ht="15">
      <c r="A405" s="196">
        <v>131024</v>
      </c>
      <c r="B405" s="196" t="s">
        <v>485</v>
      </c>
      <c r="C405" s="196" t="s">
        <v>272</v>
      </c>
      <c r="D405" s="114" t="str">
        <f t="shared" si="6"/>
        <v>Tammie Hotz</v>
      </c>
    </row>
    <row r="406" spans="1:4" ht="15">
      <c r="A406" s="196">
        <v>132920</v>
      </c>
      <c r="B406" s="196" t="s">
        <v>944</v>
      </c>
      <c r="C406" s="196" t="s">
        <v>824</v>
      </c>
      <c r="D406" s="114" t="str">
        <f t="shared" si="6"/>
        <v>Teliyah Nguyen</v>
      </c>
    </row>
    <row r="407" spans="1:4" ht="15">
      <c r="A407" s="196">
        <v>100036</v>
      </c>
      <c r="B407" s="196" t="s">
        <v>352</v>
      </c>
      <c r="C407" s="196" t="s">
        <v>482</v>
      </c>
      <c r="D407" s="114" t="str">
        <f t="shared" si="6"/>
        <v>Thomas Hearn</v>
      </c>
    </row>
    <row r="408" spans="1:4" ht="15">
      <c r="A408" s="196">
        <v>131695</v>
      </c>
      <c r="B408" s="196" t="s">
        <v>352</v>
      </c>
      <c r="C408" s="196" t="s">
        <v>351</v>
      </c>
      <c r="D408" s="114" t="str">
        <f t="shared" si="6"/>
        <v>Thomas Khouri</v>
      </c>
    </row>
    <row r="409" spans="1:4" ht="15">
      <c r="A409" s="196">
        <v>122551</v>
      </c>
      <c r="B409" s="196" t="s">
        <v>352</v>
      </c>
      <c r="C409" s="196" t="s">
        <v>608</v>
      </c>
      <c r="D409" s="114" t="str">
        <f t="shared" si="6"/>
        <v>Thomas Whalley</v>
      </c>
    </row>
    <row r="410" spans="1:4" ht="15">
      <c r="A410" s="196">
        <v>123618</v>
      </c>
      <c r="B410" s="196" t="s">
        <v>963</v>
      </c>
      <c r="C410" s="196" t="s">
        <v>861</v>
      </c>
      <c r="D410" s="114" t="str">
        <f t="shared" si="6"/>
        <v>Tim Bevan</v>
      </c>
    </row>
    <row r="411" spans="1:4" ht="15">
      <c r="A411" s="196">
        <v>101785</v>
      </c>
      <c r="B411" s="196" t="s">
        <v>181</v>
      </c>
      <c r="C411" s="196" t="s">
        <v>347</v>
      </c>
      <c r="D411" s="114" t="str">
        <f t="shared" si="6"/>
        <v>Timothy Colombrita</v>
      </c>
    </row>
    <row r="412" spans="1:4" ht="15">
      <c r="A412" s="196">
        <v>120304</v>
      </c>
      <c r="B412" s="196" t="s">
        <v>539</v>
      </c>
      <c r="C412" s="196" t="s">
        <v>95</v>
      </c>
      <c r="D412" s="114" t="str">
        <f t="shared" si="6"/>
        <v>Todd Phillips</v>
      </c>
    </row>
    <row r="413" spans="1:4" ht="15">
      <c r="A413" s="196">
        <v>131726</v>
      </c>
      <c r="B413" s="196" t="s">
        <v>137</v>
      </c>
      <c r="C413" s="196" t="s">
        <v>845</v>
      </c>
      <c r="D413" s="114" t="str">
        <f t="shared" si="6"/>
        <v>Tom Bennetts</v>
      </c>
    </row>
    <row r="414" spans="1:4" ht="15">
      <c r="A414" s="196">
        <v>123092</v>
      </c>
      <c r="B414" s="196" t="s">
        <v>137</v>
      </c>
      <c r="C414" s="196" t="s">
        <v>136</v>
      </c>
      <c r="D414" s="114" t="str">
        <f t="shared" si="6"/>
        <v>Tom Rendall</v>
      </c>
    </row>
    <row r="415" spans="1:4" ht="15">
      <c r="A415" s="196">
        <v>130187</v>
      </c>
      <c r="B415" s="196" t="s">
        <v>553</v>
      </c>
      <c r="C415" s="196" t="s">
        <v>554</v>
      </c>
      <c r="D415" s="114" t="str">
        <f t="shared" si="6"/>
        <v>Tommy Rizk</v>
      </c>
    </row>
    <row r="416" spans="1:4" ht="15">
      <c r="A416" s="196">
        <v>102991</v>
      </c>
      <c r="B416" s="196" t="s">
        <v>425</v>
      </c>
      <c r="C416" s="196" t="s">
        <v>426</v>
      </c>
      <c r="D416" s="114" t="str">
        <f t="shared" si="6"/>
        <v>Tony Bregonje</v>
      </c>
    </row>
    <row r="417" spans="1:4" ht="15">
      <c r="A417" s="196">
        <v>122084</v>
      </c>
      <c r="B417" s="196" t="s">
        <v>501</v>
      </c>
      <c r="C417" s="196" t="s">
        <v>502</v>
      </c>
      <c r="D417" s="114" t="str">
        <f t="shared" si="6"/>
        <v>Trent Lavelle</v>
      </c>
    </row>
    <row r="418" spans="1:4" ht="15">
      <c r="A418" s="196">
        <v>123692</v>
      </c>
      <c r="B418" s="196" t="s">
        <v>367</v>
      </c>
      <c r="C418" s="196" t="s">
        <v>349</v>
      </c>
      <c r="D418" s="114" t="str">
        <f t="shared" si="6"/>
        <v>Troy BOLDY</v>
      </c>
    </row>
    <row r="419" spans="1:4" ht="15">
      <c r="A419" s="196">
        <v>109951</v>
      </c>
      <c r="B419" s="196" t="s">
        <v>86</v>
      </c>
      <c r="C419" s="196" t="s">
        <v>348</v>
      </c>
      <c r="D419" s="114" t="str">
        <f t="shared" si="6"/>
        <v>Tyler Budden</v>
      </c>
    </row>
    <row r="420" spans="1:4" ht="15">
      <c r="A420" s="196">
        <v>123285</v>
      </c>
      <c r="B420" s="196" t="s">
        <v>86</v>
      </c>
      <c r="C420" s="196" t="s">
        <v>129</v>
      </c>
      <c r="D420" s="114" t="str">
        <f t="shared" si="6"/>
        <v>Tyler Jenkins</v>
      </c>
    </row>
    <row r="421" spans="1:4" ht="15">
      <c r="A421" s="196">
        <v>123634</v>
      </c>
      <c r="B421" s="196" t="s">
        <v>86</v>
      </c>
      <c r="C421" s="196" t="s">
        <v>87</v>
      </c>
      <c r="D421" s="114" t="str">
        <f t="shared" si="6"/>
        <v>Tyler Koenig</v>
      </c>
    </row>
    <row r="422" spans="1:4" ht="15">
      <c r="A422" s="196">
        <v>122004</v>
      </c>
      <c r="B422" s="196" t="s">
        <v>598</v>
      </c>
      <c r="C422" s="196" t="s">
        <v>599</v>
      </c>
      <c r="D422" s="114" t="str">
        <f t="shared" si="6"/>
        <v>Vaibhav vats</v>
      </c>
    </row>
    <row r="423" spans="1:4" ht="15">
      <c r="A423" s="196">
        <v>124299</v>
      </c>
      <c r="B423" s="196" t="s">
        <v>182</v>
      </c>
      <c r="C423" s="196" t="s">
        <v>183</v>
      </c>
      <c r="D423" s="114" t="str">
        <f t="shared" si="6"/>
        <v>Vasili Baralos</v>
      </c>
    </row>
    <row r="424" spans="1:4" ht="15">
      <c r="A424" s="196">
        <v>124565</v>
      </c>
      <c r="B424" s="196" t="s">
        <v>379</v>
      </c>
      <c r="C424" s="196" t="s">
        <v>291</v>
      </c>
      <c r="D424" s="114" t="str">
        <f t="shared" si="6"/>
        <v>Vaughn Chen</v>
      </c>
    </row>
    <row r="425" spans="1:4" ht="15">
      <c r="A425" s="196">
        <v>130512</v>
      </c>
      <c r="B425" s="196" t="s">
        <v>615</v>
      </c>
      <c r="C425" s="196" t="s">
        <v>616</v>
      </c>
      <c r="D425" s="114" t="str">
        <f t="shared" si="6"/>
        <v>Veyron Yuen</v>
      </c>
    </row>
    <row r="426" spans="1:4" ht="15">
      <c r="A426" s="196">
        <v>108001</v>
      </c>
      <c r="B426" s="196" t="s">
        <v>633</v>
      </c>
      <c r="C426" s="196" t="s">
        <v>625</v>
      </c>
      <c r="D426" s="114" t="str">
        <f t="shared" si="6"/>
        <v>Victoria Lopes</v>
      </c>
    </row>
    <row r="427" spans="1:4" ht="15">
      <c r="A427" s="196">
        <v>123340</v>
      </c>
      <c r="B427" s="196" t="s">
        <v>120</v>
      </c>
      <c r="C427" s="196" t="s">
        <v>121</v>
      </c>
      <c r="D427" s="114" t="str">
        <f t="shared" si="6"/>
        <v>Wade Cooper</v>
      </c>
    </row>
    <row r="428" spans="1:4" ht="15">
      <c r="A428" s="196">
        <v>123479</v>
      </c>
      <c r="B428" s="196" t="s">
        <v>98</v>
      </c>
      <c r="C428" s="196" t="s">
        <v>229</v>
      </c>
      <c r="D428" s="114" t="str">
        <f t="shared" si="6"/>
        <v>William Donat</v>
      </c>
    </row>
    <row r="429" spans="1:4" ht="15">
      <c r="A429" s="196">
        <v>131072</v>
      </c>
      <c r="B429" s="196" t="s">
        <v>98</v>
      </c>
      <c r="C429" s="196" t="s">
        <v>492</v>
      </c>
      <c r="D429" s="114" t="str">
        <f t="shared" si="6"/>
        <v>William Kavich</v>
      </c>
    </row>
    <row r="430" spans="1:4" ht="15">
      <c r="A430" s="196">
        <v>130107</v>
      </c>
      <c r="B430" s="196" t="s">
        <v>98</v>
      </c>
      <c r="C430" s="196" t="s">
        <v>527</v>
      </c>
      <c r="D430" s="114" t="str">
        <f t="shared" si="6"/>
        <v>William Nicholls</v>
      </c>
    </row>
    <row r="431" spans="1:4" ht="15">
      <c r="A431" s="196">
        <v>131209</v>
      </c>
      <c r="B431" s="196" t="s">
        <v>98</v>
      </c>
      <c r="C431" s="196" t="s">
        <v>556</v>
      </c>
      <c r="D431" s="114" t="str">
        <f t="shared" si="6"/>
        <v>William Roecken</v>
      </c>
    </row>
    <row r="432" spans="1:4" ht="15">
      <c r="A432" s="196">
        <v>122347</v>
      </c>
      <c r="B432" s="196" t="s">
        <v>384</v>
      </c>
      <c r="C432" s="196" t="s">
        <v>427</v>
      </c>
      <c r="D432" s="114" t="str">
        <f t="shared" si="6"/>
        <v>Zac Brown</v>
      </c>
    </row>
    <row r="433" spans="1:4" ht="15">
      <c r="A433" s="196">
        <v>104724</v>
      </c>
      <c r="B433" s="196" t="s">
        <v>384</v>
      </c>
      <c r="C433" s="196" t="s">
        <v>169</v>
      </c>
      <c r="D433" s="114" t="str">
        <f t="shared" si="6"/>
        <v>Zac Zamprogno</v>
      </c>
    </row>
    <row r="434" spans="1:4" ht="15">
      <c r="A434" s="196">
        <v>131229</v>
      </c>
      <c r="B434" s="196" t="s">
        <v>495</v>
      </c>
      <c r="C434" s="196" t="s">
        <v>494</v>
      </c>
      <c r="D434" s="114" t="str">
        <f t="shared" si="6"/>
        <v>Zacharia Kerr</v>
      </c>
    </row>
    <row r="435" spans="1:4" ht="15">
      <c r="A435" s="196">
        <v>133161</v>
      </c>
      <c r="B435" s="196" t="s">
        <v>962</v>
      </c>
      <c r="C435" s="196" t="s">
        <v>859</v>
      </c>
      <c r="D435" s="114" t="str">
        <f t="shared" si="6"/>
        <v>Zoe Cody</v>
      </c>
    </row>
  </sheetData>
  <autoFilter ref="A1:E100" xr:uid="{99A17EA8-FD26-4294-A5FB-2FE72EA9678B}">
    <sortState xmlns:xlrd2="http://schemas.microsoft.com/office/spreadsheetml/2017/richdata2" ref="A2:E458">
      <sortCondition ref="D1:D100"/>
    </sortState>
  </autoFilter>
  <conditionalFormatting sqref="D2:D7">
    <cfRule type="duplicateValues" dxfId="6" priority="5575"/>
  </conditionalFormatting>
  <conditionalFormatting sqref="D8:D1048576 D1">
    <cfRule type="duplicateValues" dxfId="5" priority="5002"/>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430"/>
  <sheetViews>
    <sheetView workbookViewId="0">
      <pane ySplit="1" topLeftCell="A375" activePane="bottomLeft" state="frozen"/>
      <selection pane="bottomLeft" activeCell="B413" sqref="B413"/>
    </sheetView>
  </sheetViews>
  <sheetFormatPr defaultRowHeight="12.75"/>
  <cols>
    <col min="1" max="1" width="11.85546875" bestFit="1" customWidth="1"/>
    <col min="2" max="2" width="12.140625" bestFit="1" customWidth="1"/>
    <col min="3" max="3" width="13.140625" bestFit="1" customWidth="1"/>
    <col min="4" max="4" width="25.140625" bestFit="1" customWidth="1"/>
    <col min="5" max="5" width="28.42578125" bestFit="1" customWidth="1"/>
    <col min="6" max="6" width="20.140625" bestFit="1" customWidth="1"/>
  </cols>
  <sheetData>
    <row r="1" spans="1:4">
      <c r="A1" t="s">
        <v>74</v>
      </c>
      <c r="B1" t="s">
        <v>29</v>
      </c>
      <c r="C1" t="s">
        <v>75</v>
      </c>
      <c r="D1" t="s">
        <v>76</v>
      </c>
    </row>
    <row r="2" spans="1:4">
      <c r="A2">
        <v>131310</v>
      </c>
      <c r="B2" t="s">
        <v>434</v>
      </c>
      <c r="C2" t="s">
        <v>291</v>
      </c>
      <c r="D2" s="114" t="str">
        <f t="shared" ref="D2:D65" si="0">CONCATENATE(B2," ",C2)</f>
        <v>Aaron Chen</v>
      </c>
    </row>
    <row r="3" spans="1:4">
      <c r="A3">
        <v>132073</v>
      </c>
      <c r="B3" t="s">
        <v>510</v>
      </c>
      <c r="C3" t="s">
        <v>508</v>
      </c>
      <c r="D3" s="114" t="str">
        <f t="shared" si="0"/>
        <v>Abbey Lown</v>
      </c>
    </row>
    <row r="4" spans="1:4">
      <c r="A4">
        <v>131354</v>
      </c>
      <c r="B4" t="s">
        <v>590</v>
      </c>
      <c r="C4" t="s">
        <v>588</v>
      </c>
      <c r="D4" s="114" t="str">
        <f t="shared" si="0"/>
        <v>Abby Teuma</v>
      </c>
    </row>
    <row r="5" spans="1:4">
      <c r="A5">
        <v>133306</v>
      </c>
      <c r="B5" t="s">
        <v>952</v>
      </c>
      <c r="C5" t="s">
        <v>918</v>
      </c>
      <c r="D5" s="114" t="str">
        <f t="shared" si="0"/>
        <v>Abigail Kus</v>
      </c>
    </row>
    <row r="6" spans="1:4">
      <c r="A6">
        <v>123281</v>
      </c>
      <c r="B6" t="s">
        <v>957</v>
      </c>
      <c r="C6" t="s">
        <v>841</v>
      </c>
      <c r="D6" s="114" t="str">
        <f t="shared" si="0"/>
        <v>adam petta</v>
      </c>
    </row>
    <row r="7" spans="1:4" ht="15">
      <c r="A7" s="178">
        <v>132042</v>
      </c>
      <c r="B7" t="s">
        <v>388</v>
      </c>
      <c r="C7" t="s">
        <v>401</v>
      </c>
      <c r="D7" s="114" t="str">
        <f t="shared" si="0"/>
        <v>Adam Thompson</v>
      </c>
    </row>
    <row r="8" spans="1:4">
      <c r="A8">
        <v>120202</v>
      </c>
      <c r="B8" t="s">
        <v>569</v>
      </c>
      <c r="C8" t="s">
        <v>822</v>
      </c>
      <c r="D8" s="114" t="str">
        <f t="shared" si="0"/>
        <v>Adrian Estasy</v>
      </c>
    </row>
    <row r="9" spans="1:4">
      <c r="A9">
        <v>133365</v>
      </c>
      <c r="B9" t="s">
        <v>569</v>
      </c>
      <c r="C9" t="s">
        <v>929</v>
      </c>
      <c r="D9" s="114" t="str">
        <f t="shared" si="0"/>
        <v>Adrian Rogers</v>
      </c>
    </row>
    <row r="10" spans="1:4">
      <c r="A10">
        <v>121399</v>
      </c>
      <c r="B10" t="s">
        <v>569</v>
      </c>
      <c r="C10" t="s">
        <v>340</v>
      </c>
      <c r="D10" s="114" t="str">
        <f t="shared" si="0"/>
        <v>Adrian Schellenberg</v>
      </c>
    </row>
    <row r="11" spans="1:4">
      <c r="A11">
        <v>132197</v>
      </c>
      <c r="B11" t="s">
        <v>966</v>
      </c>
      <c r="C11" t="s">
        <v>916</v>
      </c>
      <c r="D11" s="114" t="str">
        <f t="shared" si="0"/>
        <v>Alekso Glaveski</v>
      </c>
    </row>
    <row r="12" spans="1:4">
      <c r="A12">
        <v>108910</v>
      </c>
      <c r="B12" t="s">
        <v>970</v>
      </c>
      <c r="C12" t="s">
        <v>924</v>
      </c>
      <c r="D12" s="114" t="str">
        <f t="shared" si="0"/>
        <v>Alex Ninovic</v>
      </c>
    </row>
    <row r="13" spans="1:4">
      <c r="A13">
        <v>107055</v>
      </c>
      <c r="B13" t="s">
        <v>974</v>
      </c>
      <c r="C13" t="s">
        <v>931</v>
      </c>
      <c r="D13" s="114" t="str">
        <f t="shared" si="0"/>
        <v>Alexander Stephan</v>
      </c>
    </row>
    <row r="14" spans="1:4">
      <c r="A14">
        <v>132999</v>
      </c>
      <c r="B14" t="s">
        <v>1073</v>
      </c>
      <c r="C14" t="s">
        <v>622</v>
      </c>
      <c r="D14" s="114" t="str">
        <f t="shared" si="0"/>
        <v>Alistair Scott</v>
      </c>
    </row>
    <row r="15" spans="1:4">
      <c r="A15">
        <v>121596</v>
      </c>
      <c r="B15" t="s">
        <v>460</v>
      </c>
      <c r="C15" t="s">
        <v>459</v>
      </c>
      <c r="D15" s="114" t="str">
        <f t="shared" si="0"/>
        <v>Amalie Dunlop</v>
      </c>
    </row>
    <row r="16" spans="1:4">
      <c r="A16">
        <v>123072</v>
      </c>
      <c r="B16" t="s">
        <v>475</v>
      </c>
      <c r="C16" t="s">
        <v>490</v>
      </c>
      <c r="D16" s="114" t="str">
        <f t="shared" si="0"/>
        <v>Amelia Kapp</v>
      </c>
    </row>
    <row r="17" spans="1:4">
      <c r="A17">
        <v>123614</v>
      </c>
      <c r="B17" t="s">
        <v>661</v>
      </c>
      <c r="C17" t="s">
        <v>103</v>
      </c>
      <c r="D17" s="114" t="str">
        <f t="shared" si="0"/>
        <v>Andre Vermeulen</v>
      </c>
    </row>
    <row r="18" spans="1:4">
      <c r="A18">
        <v>120892</v>
      </c>
      <c r="B18" t="s">
        <v>383</v>
      </c>
      <c r="C18" t="s">
        <v>499</v>
      </c>
      <c r="D18" s="114" t="str">
        <f t="shared" si="0"/>
        <v>Andrew Lake</v>
      </c>
    </row>
    <row r="19" spans="1:4">
      <c r="A19">
        <v>104398</v>
      </c>
      <c r="B19" t="s">
        <v>383</v>
      </c>
      <c r="C19" t="s">
        <v>582</v>
      </c>
      <c r="D19" s="114" t="str">
        <f t="shared" si="0"/>
        <v>Andrew Sim</v>
      </c>
    </row>
    <row r="20" spans="1:4">
      <c r="A20">
        <v>123820</v>
      </c>
      <c r="B20" t="s">
        <v>383</v>
      </c>
      <c r="C20" t="s">
        <v>936</v>
      </c>
      <c r="D20" s="114" t="str">
        <f t="shared" si="0"/>
        <v>Andrew Strong-Doyle</v>
      </c>
    </row>
    <row r="21" spans="1:4">
      <c r="A21">
        <v>107465</v>
      </c>
      <c r="B21" t="s">
        <v>564</v>
      </c>
      <c r="C21" t="s">
        <v>565</v>
      </c>
      <c r="D21" s="114" t="str">
        <f t="shared" si="0"/>
        <v>Andy Sandlin</v>
      </c>
    </row>
    <row r="22" spans="1:4">
      <c r="A22">
        <v>132875</v>
      </c>
      <c r="B22" t="s">
        <v>967</v>
      </c>
      <c r="C22" t="s">
        <v>917</v>
      </c>
      <c r="D22" s="114" t="str">
        <f t="shared" si="0"/>
        <v>Angelo Kosteski</v>
      </c>
    </row>
    <row r="23" spans="1:4" ht="15">
      <c r="A23" s="178">
        <v>132527</v>
      </c>
      <c r="B23" t="s">
        <v>592</v>
      </c>
      <c r="C23" t="s">
        <v>101</v>
      </c>
      <c r="D23" s="114" t="str">
        <f t="shared" si="0"/>
        <v>Angi Tippett</v>
      </c>
    </row>
    <row r="24" spans="1:4">
      <c r="A24">
        <v>124287</v>
      </c>
      <c r="B24" t="s">
        <v>143</v>
      </c>
      <c r="C24" t="s">
        <v>176</v>
      </c>
      <c r="D24" s="114" t="str">
        <f t="shared" si="0"/>
        <v>Angus Biddle</v>
      </c>
    </row>
    <row r="25" spans="1:4">
      <c r="A25">
        <v>105256</v>
      </c>
      <c r="B25" t="s">
        <v>143</v>
      </c>
      <c r="C25" t="s">
        <v>604</v>
      </c>
      <c r="D25" s="114" t="str">
        <f t="shared" si="0"/>
        <v>Angus Wallace</v>
      </c>
    </row>
    <row r="26" spans="1:4">
      <c r="A26">
        <v>131876</v>
      </c>
      <c r="B26" t="s">
        <v>509</v>
      </c>
      <c r="C26" t="s">
        <v>508</v>
      </c>
      <c r="D26" s="114" t="str">
        <f t="shared" si="0"/>
        <v>Annabel Lown</v>
      </c>
    </row>
    <row r="27" spans="1:4">
      <c r="A27">
        <v>131365</v>
      </c>
      <c r="B27" t="s">
        <v>123</v>
      </c>
      <c r="C27" t="s">
        <v>838</v>
      </c>
      <c r="D27" s="114" t="str">
        <f t="shared" si="0"/>
        <v>Anthony Poullos</v>
      </c>
    </row>
    <row r="28" spans="1:4" ht="15">
      <c r="A28" s="178">
        <v>121603</v>
      </c>
      <c r="B28" t="s">
        <v>123</v>
      </c>
      <c r="C28" t="s">
        <v>124</v>
      </c>
      <c r="D28" s="114" t="str">
        <f t="shared" si="0"/>
        <v>Anthony SAAD</v>
      </c>
    </row>
    <row r="29" spans="1:4" ht="15">
      <c r="A29" s="178">
        <v>121277</v>
      </c>
      <c r="B29" t="s">
        <v>123</v>
      </c>
      <c r="C29" t="s">
        <v>146</v>
      </c>
      <c r="D29" s="114" t="str">
        <f t="shared" si="0"/>
        <v>Anthony Spiteri</v>
      </c>
    </row>
    <row r="30" spans="1:4">
      <c r="A30">
        <v>131615</v>
      </c>
      <c r="B30" t="s">
        <v>964</v>
      </c>
      <c r="C30" t="s">
        <v>863</v>
      </c>
      <c r="D30" s="114" t="str">
        <f t="shared" si="0"/>
        <v>Antonio Nedelkovski</v>
      </c>
    </row>
    <row r="31" spans="1:4">
      <c r="A31">
        <v>130650</v>
      </c>
      <c r="B31" t="s">
        <v>361</v>
      </c>
      <c r="C31" t="s">
        <v>107</v>
      </c>
      <c r="D31" s="114" t="str">
        <f t="shared" si="0"/>
        <v>Ashton Mitchell</v>
      </c>
    </row>
    <row r="32" spans="1:4">
      <c r="A32">
        <v>131926</v>
      </c>
      <c r="B32" t="s">
        <v>361</v>
      </c>
      <c r="C32" t="s">
        <v>581</v>
      </c>
      <c r="D32" s="114" t="str">
        <f t="shared" si="0"/>
        <v>Ashton Sieders</v>
      </c>
    </row>
    <row r="33" spans="1:4">
      <c r="A33">
        <v>133229</v>
      </c>
      <c r="B33" t="s">
        <v>969</v>
      </c>
      <c r="C33" t="s">
        <v>923</v>
      </c>
      <c r="D33" s="114" t="str">
        <f t="shared" si="0"/>
        <v>Aston Hobson</v>
      </c>
    </row>
    <row r="34" spans="1:4">
      <c r="A34">
        <v>133304</v>
      </c>
      <c r="B34" t="s">
        <v>976</v>
      </c>
      <c r="C34" t="s">
        <v>933</v>
      </c>
      <c r="D34" s="114" t="str">
        <f t="shared" si="0"/>
        <v>Atticus Asten</v>
      </c>
    </row>
    <row r="35" spans="1:4">
      <c r="A35">
        <v>131323</v>
      </c>
      <c r="B35" t="s">
        <v>589</v>
      </c>
      <c r="C35" t="s">
        <v>588</v>
      </c>
      <c r="D35" s="114" t="str">
        <f t="shared" si="0"/>
        <v>Axle Teuma</v>
      </c>
    </row>
    <row r="36" spans="1:4">
      <c r="A36">
        <v>123571</v>
      </c>
      <c r="B36" t="s">
        <v>580</v>
      </c>
      <c r="C36" t="s">
        <v>1069</v>
      </c>
      <c r="D36" s="114" t="str">
        <f t="shared" si="0"/>
        <v>Ayrton De Nova</v>
      </c>
    </row>
    <row r="37" spans="1:4">
      <c r="A37">
        <v>123682</v>
      </c>
      <c r="B37" t="s">
        <v>163</v>
      </c>
      <c r="C37" t="s">
        <v>327</v>
      </c>
      <c r="D37" s="114" t="str">
        <f t="shared" si="0"/>
        <v>Bailey Cahill</v>
      </c>
    </row>
    <row r="38" spans="1:4">
      <c r="A38">
        <v>111393</v>
      </c>
      <c r="B38" t="s">
        <v>163</v>
      </c>
      <c r="C38" t="s">
        <v>486</v>
      </c>
      <c r="D38" s="114" t="str">
        <f t="shared" si="0"/>
        <v>Bailey Humphreys</v>
      </c>
    </row>
    <row r="39" spans="1:4">
      <c r="A39">
        <v>124097</v>
      </c>
      <c r="B39" t="s">
        <v>431</v>
      </c>
      <c r="C39" t="s">
        <v>327</v>
      </c>
      <c r="D39" s="114" t="str">
        <f t="shared" si="0"/>
        <v>Ben Cahill</v>
      </c>
    </row>
    <row r="40" spans="1:4">
      <c r="A40">
        <v>131355</v>
      </c>
      <c r="B40" t="s">
        <v>431</v>
      </c>
      <c r="C40" t="s">
        <v>651</v>
      </c>
      <c r="D40" s="114" t="str">
        <f t="shared" si="0"/>
        <v>Ben Church-Malouf</v>
      </c>
    </row>
    <row r="41" spans="1:4">
      <c r="A41">
        <v>123244</v>
      </c>
      <c r="B41" t="s">
        <v>488</v>
      </c>
      <c r="C41" t="s">
        <v>489</v>
      </c>
      <c r="D41" s="114" t="str">
        <f t="shared" si="0"/>
        <v>BEN JUDD</v>
      </c>
    </row>
    <row r="42" spans="1:4">
      <c r="A42">
        <v>101781</v>
      </c>
      <c r="B42" t="s">
        <v>676</v>
      </c>
      <c r="C42" t="s">
        <v>656</v>
      </c>
      <c r="D42" s="114" t="str">
        <f t="shared" si="0"/>
        <v>Benito Montalbano</v>
      </c>
    </row>
    <row r="43" spans="1:4">
      <c r="A43">
        <v>123275</v>
      </c>
      <c r="B43" t="s">
        <v>672</v>
      </c>
      <c r="C43" t="s">
        <v>918</v>
      </c>
      <c r="D43" s="114" t="str">
        <f t="shared" si="0"/>
        <v>Benjamin Kus</v>
      </c>
    </row>
    <row r="44" spans="1:4">
      <c r="A44">
        <v>132847</v>
      </c>
      <c r="B44" t="s">
        <v>672</v>
      </c>
      <c r="C44" t="s">
        <v>649</v>
      </c>
      <c r="D44" s="114" t="str">
        <f t="shared" si="0"/>
        <v>Benjamin Sinclair-Crow</v>
      </c>
    </row>
    <row r="45" spans="1:4">
      <c r="A45">
        <v>123379</v>
      </c>
      <c r="B45" t="s">
        <v>116</v>
      </c>
      <c r="C45" t="s">
        <v>117</v>
      </c>
      <c r="D45" s="114" t="str">
        <f t="shared" si="0"/>
        <v>Bethany Emr</v>
      </c>
    </row>
    <row r="46" spans="1:4">
      <c r="A46">
        <v>131331</v>
      </c>
      <c r="B46" t="s">
        <v>88</v>
      </c>
      <c r="C46" t="s">
        <v>272</v>
      </c>
      <c r="D46" s="114" t="str">
        <f t="shared" si="0"/>
        <v>Blake Hotz</v>
      </c>
    </row>
    <row r="47" spans="1:4">
      <c r="A47">
        <v>113090</v>
      </c>
      <c r="B47" t="s">
        <v>88</v>
      </c>
      <c r="C47" t="s">
        <v>570</v>
      </c>
      <c r="D47" s="114" t="str">
        <f t="shared" si="0"/>
        <v>Blake Schembri</v>
      </c>
    </row>
    <row r="48" spans="1:4">
      <c r="A48">
        <v>103772</v>
      </c>
      <c r="B48" t="s">
        <v>93</v>
      </c>
      <c r="C48" t="s">
        <v>141</v>
      </c>
      <c r="D48" s="114" t="str">
        <f t="shared" si="0"/>
        <v>Bradley Goodman</v>
      </c>
    </row>
    <row r="49" spans="1:4">
      <c r="A49">
        <v>132657</v>
      </c>
      <c r="B49" t="s">
        <v>93</v>
      </c>
      <c r="C49" t="s">
        <v>129</v>
      </c>
      <c r="D49" s="114" t="str">
        <f t="shared" si="0"/>
        <v>Bradley Jenkins</v>
      </c>
    </row>
    <row r="50" spans="1:4" ht="15">
      <c r="A50" s="178">
        <v>110678</v>
      </c>
      <c r="B50" t="s">
        <v>386</v>
      </c>
      <c r="C50" t="s">
        <v>400</v>
      </c>
      <c r="D50" s="114" t="str">
        <f t="shared" si="0"/>
        <v>Brandon Colling</v>
      </c>
    </row>
    <row r="51" spans="1:4" ht="15">
      <c r="A51" s="178">
        <v>132472</v>
      </c>
      <c r="B51" t="s">
        <v>591</v>
      </c>
      <c r="C51" t="s">
        <v>401</v>
      </c>
      <c r="D51" s="114" t="str">
        <f t="shared" si="0"/>
        <v>Brayden Thompson</v>
      </c>
    </row>
    <row r="52" spans="1:4" ht="15">
      <c r="A52" s="178">
        <v>113203</v>
      </c>
      <c r="B52" t="s">
        <v>148</v>
      </c>
      <c r="C52" t="s">
        <v>149</v>
      </c>
      <c r="D52" s="114" t="str">
        <f t="shared" si="0"/>
        <v>Brian Tabbernal</v>
      </c>
    </row>
    <row r="53" spans="1:4">
      <c r="A53">
        <v>132974</v>
      </c>
      <c r="B53" t="s">
        <v>946</v>
      </c>
      <c r="C53" t="s">
        <v>173</v>
      </c>
      <c r="D53" s="114" t="str">
        <f t="shared" si="0"/>
        <v>Brianna Cribbin</v>
      </c>
    </row>
    <row r="54" spans="1:4">
      <c r="A54">
        <v>120093</v>
      </c>
      <c r="B54" t="s">
        <v>568</v>
      </c>
      <c r="C54" t="s">
        <v>937</v>
      </c>
      <c r="D54" s="114" t="str">
        <f t="shared" si="0"/>
        <v>Brock Stinson</v>
      </c>
    </row>
    <row r="55" spans="1:4">
      <c r="A55">
        <v>131400</v>
      </c>
      <c r="B55" t="s">
        <v>557</v>
      </c>
      <c r="C55" t="s">
        <v>558</v>
      </c>
      <c r="D55" s="114" t="str">
        <f t="shared" si="0"/>
        <v>Brody Rowe</v>
      </c>
    </row>
    <row r="56" spans="1:4" ht="15">
      <c r="A56" s="178">
        <v>132620</v>
      </c>
      <c r="B56" t="s">
        <v>630</v>
      </c>
      <c r="C56" t="s">
        <v>620</v>
      </c>
      <c r="D56" s="114" t="str">
        <f t="shared" si="0"/>
        <v>Brooke Weatherhead</v>
      </c>
    </row>
    <row r="57" spans="1:4">
      <c r="A57">
        <v>132704</v>
      </c>
      <c r="B57" t="s">
        <v>663</v>
      </c>
      <c r="C57" t="s">
        <v>637</v>
      </c>
      <c r="D57" s="114" t="str">
        <f t="shared" si="0"/>
        <v>Bruno Martino</v>
      </c>
    </row>
    <row r="58" spans="1:4" ht="15">
      <c r="A58" s="178">
        <v>130746</v>
      </c>
      <c r="B58" t="s">
        <v>586</v>
      </c>
      <c r="C58" t="s">
        <v>395</v>
      </c>
      <c r="D58" s="114" t="str">
        <f t="shared" si="0"/>
        <v>Callie Su</v>
      </c>
    </row>
    <row r="59" spans="1:4">
      <c r="A59">
        <v>130878</v>
      </c>
      <c r="B59" t="s">
        <v>358</v>
      </c>
      <c r="C59" t="s">
        <v>332</v>
      </c>
      <c r="D59" s="114" t="str">
        <f t="shared" si="0"/>
        <v>Callum Donnelly</v>
      </c>
    </row>
    <row r="60" spans="1:4">
      <c r="A60">
        <v>130319</v>
      </c>
      <c r="B60" t="s">
        <v>208</v>
      </c>
      <c r="C60" t="s">
        <v>278</v>
      </c>
      <c r="D60" s="114" t="str">
        <f t="shared" si="0"/>
        <v>Cameron House</v>
      </c>
    </row>
    <row r="61" spans="1:4">
      <c r="A61">
        <v>121063</v>
      </c>
      <c r="B61" t="s">
        <v>205</v>
      </c>
      <c r="C61" t="s">
        <v>101</v>
      </c>
      <c r="D61" s="114" t="str">
        <f t="shared" si="0"/>
        <v>Chais Tippett</v>
      </c>
    </row>
    <row r="62" spans="1:4" ht="15">
      <c r="A62" s="178">
        <v>132596</v>
      </c>
      <c r="B62" t="s">
        <v>94</v>
      </c>
      <c r="C62" t="s">
        <v>623</v>
      </c>
      <c r="D62" s="114" t="str">
        <f t="shared" si="0"/>
        <v>Charles Attard</v>
      </c>
    </row>
    <row r="63" spans="1:4">
      <c r="A63">
        <v>133299</v>
      </c>
      <c r="B63" t="s">
        <v>951</v>
      </c>
      <c r="C63" t="s">
        <v>333</v>
      </c>
      <c r="D63" s="114" t="str">
        <f t="shared" si="0"/>
        <v>Charli De Boynton</v>
      </c>
    </row>
    <row r="64" spans="1:4">
      <c r="A64">
        <v>124019</v>
      </c>
      <c r="B64" t="s">
        <v>627</v>
      </c>
      <c r="C64" t="s">
        <v>642</v>
      </c>
      <c r="D64" s="114" t="str">
        <f t="shared" si="0"/>
        <v>Charlie Barakat</v>
      </c>
    </row>
    <row r="65" spans="1:4">
      <c r="A65">
        <v>132658</v>
      </c>
      <c r="B65" t="s">
        <v>627</v>
      </c>
      <c r="C65" t="s">
        <v>129</v>
      </c>
      <c r="D65" s="114" t="str">
        <f t="shared" si="0"/>
        <v>Charlie Jenkins</v>
      </c>
    </row>
    <row r="66" spans="1:4">
      <c r="A66">
        <v>133275</v>
      </c>
      <c r="B66" t="s">
        <v>948</v>
      </c>
      <c r="C66" t="s">
        <v>927</v>
      </c>
      <c r="D66" s="114" t="str">
        <f t="shared" ref="D66:D129" si="1">CONCATENATE(B66," ",C66)</f>
        <v>Charlotte Hryniuk</v>
      </c>
    </row>
    <row r="67" spans="1:4">
      <c r="A67">
        <v>132020</v>
      </c>
      <c r="B67" t="s">
        <v>947</v>
      </c>
      <c r="C67" t="s">
        <v>623</v>
      </c>
      <c r="D67" s="114" t="str">
        <f t="shared" si="1"/>
        <v>Chayse Attard</v>
      </c>
    </row>
    <row r="68" spans="1:4">
      <c r="A68">
        <v>120266</v>
      </c>
      <c r="B68" t="s">
        <v>465</v>
      </c>
      <c r="C68" t="s">
        <v>822</v>
      </c>
      <c r="D68" s="114" t="str">
        <f t="shared" si="1"/>
        <v>Christian Estasy</v>
      </c>
    </row>
    <row r="69" spans="1:4">
      <c r="A69">
        <v>133294</v>
      </c>
      <c r="B69" t="s">
        <v>465</v>
      </c>
      <c r="C69" t="s">
        <v>930</v>
      </c>
      <c r="D69" s="114" t="str">
        <f t="shared" si="1"/>
        <v>Christian Sherrington</v>
      </c>
    </row>
    <row r="70" spans="1:4">
      <c r="A70">
        <v>109318</v>
      </c>
      <c r="B70" t="s">
        <v>97</v>
      </c>
      <c r="C70" t="s">
        <v>1068</v>
      </c>
      <c r="D70" s="114" t="str">
        <f t="shared" si="1"/>
        <v>Christopher Gardiner</v>
      </c>
    </row>
    <row r="71" spans="1:4">
      <c r="A71">
        <v>133420</v>
      </c>
      <c r="B71" t="s">
        <v>97</v>
      </c>
      <c r="C71" t="s">
        <v>1064</v>
      </c>
      <c r="D71" s="114" t="str">
        <f t="shared" si="1"/>
        <v>Christopher Gomez</v>
      </c>
    </row>
    <row r="72" spans="1:4">
      <c r="A72">
        <v>122425</v>
      </c>
      <c r="B72" t="s">
        <v>97</v>
      </c>
      <c r="C72" t="s">
        <v>141</v>
      </c>
      <c r="D72" s="114" t="str">
        <f t="shared" si="1"/>
        <v>Christopher Goodman</v>
      </c>
    </row>
    <row r="73" spans="1:4">
      <c r="A73">
        <v>107969</v>
      </c>
      <c r="B73" t="s">
        <v>97</v>
      </c>
      <c r="C73" t="s">
        <v>490</v>
      </c>
      <c r="D73" s="114" t="str">
        <f t="shared" si="1"/>
        <v>Christopher Kapp</v>
      </c>
    </row>
    <row r="74" spans="1:4">
      <c r="A74">
        <v>111460</v>
      </c>
      <c r="B74" t="s">
        <v>97</v>
      </c>
      <c r="C74" t="s">
        <v>566</v>
      </c>
      <c r="D74" s="114" t="str">
        <f t="shared" si="1"/>
        <v>Christopher Sandrone</v>
      </c>
    </row>
    <row r="75" spans="1:4">
      <c r="A75">
        <v>131294</v>
      </c>
      <c r="B75" t="s">
        <v>97</v>
      </c>
      <c r="C75" t="s">
        <v>588</v>
      </c>
      <c r="D75" s="114" t="str">
        <f t="shared" si="1"/>
        <v>Christopher Teuma</v>
      </c>
    </row>
    <row r="76" spans="1:4">
      <c r="A76">
        <v>133296</v>
      </c>
      <c r="B76" t="s">
        <v>973</v>
      </c>
      <c r="C76" t="s">
        <v>286</v>
      </c>
      <c r="D76" s="114" t="str">
        <f t="shared" si="1"/>
        <v>Cianna Wagstaff</v>
      </c>
    </row>
    <row r="77" spans="1:4">
      <c r="A77">
        <v>131814</v>
      </c>
      <c r="B77" t="s">
        <v>655</v>
      </c>
      <c r="C77" t="s">
        <v>850</v>
      </c>
      <c r="D77" s="114" t="str">
        <f t="shared" si="1"/>
        <v>Cole Hogan</v>
      </c>
    </row>
    <row r="78" spans="1:4">
      <c r="A78">
        <v>130276</v>
      </c>
      <c r="B78" t="s">
        <v>414</v>
      </c>
      <c r="C78" t="s">
        <v>415</v>
      </c>
      <c r="D78" s="114" t="str">
        <f t="shared" si="1"/>
        <v>Colin Beever</v>
      </c>
    </row>
    <row r="79" spans="1:4">
      <c r="A79">
        <v>133373</v>
      </c>
      <c r="B79" t="s">
        <v>414</v>
      </c>
      <c r="C79" t="s">
        <v>939</v>
      </c>
      <c r="D79" s="114" t="str">
        <f t="shared" si="1"/>
        <v>Colin Drane</v>
      </c>
    </row>
    <row r="80" spans="1:4">
      <c r="A80">
        <v>130511</v>
      </c>
      <c r="B80" t="s">
        <v>414</v>
      </c>
      <c r="C80" t="s">
        <v>616</v>
      </c>
      <c r="D80" s="114" t="str">
        <f t="shared" si="1"/>
        <v>Colin Yuen</v>
      </c>
    </row>
    <row r="81" spans="1:4">
      <c r="A81">
        <v>104337</v>
      </c>
      <c r="B81" t="s">
        <v>471</v>
      </c>
      <c r="C81" t="s">
        <v>141</v>
      </c>
      <c r="D81" s="114" t="str">
        <f t="shared" si="1"/>
        <v>Connor Goodman</v>
      </c>
    </row>
    <row r="82" spans="1:4">
      <c r="A82">
        <v>112062</v>
      </c>
      <c r="B82" t="s">
        <v>471</v>
      </c>
      <c r="C82" t="s">
        <v>170</v>
      </c>
      <c r="D82" s="114" t="str">
        <f t="shared" si="1"/>
        <v>Connor Hey</v>
      </c>
    </row>
    <row r="83" spans="1:4">
      <c r="A83">
        <v>132740</v>
      </c>
      <c r="B83" t="s">
        <v>667</v>
      </c>
      <c r="C83" t="s">
        <v>641</v>
      </c>
      <c r="D83" s="114" t="str">
        <f t="shared" si="1"/>
        <v>Constantinos Rouggos</v>
      </c>
    </row>
    <row r="84" spans="1:4">
      <c r="A84">
        <v>130320</v>
      </c>
      <c r="B84" t="s">
        <v>121</v>
      </c>
      <c r="C84" t="s">
        <v>278</v>
      </c>
      <c r="D84" s="114" t="str">
        <f t="shared" si="1"/>
        <v>Cooper House</v>
      </c>
    </row>
    <row r="85" spans="1:4">
      <c r="A85">
        <v>133278</v>
      </c>
      <c r="B85" t="s">
        <v>121</v>
      </c>
      <c r="C85" t="s">
        <v>934</v>
      </c>
      <c r="D85" s="114" t="str">
        <f t="shared" si="1"/>
        <v>Cooper Lollback</v>
      </c>
    </row>
    <row r="86" spans="1:4">
      <c r="A86">
        <v>131953</v>
      </c>
      <c r="B86" t="s">
        <v>121</v>
      </c>
      <c r="C86" t="s">
        <v>337</v>
      </c>
      <c r="D86" s="114" t="str">
        <f t="shared" si="1"/>
        <v>Cooper Mackie</v>
      </c>
    </row>
    <row r="87" spans="1:4">
      <c r="A87">
        <v>121825</v>
      </c>
      <c r="B87" t="s">
        <v>121</v>
      </c>
      <c r="C87" t="s">
        <v>107</v>
      </c>
      <c r="D87" s="114" t="str">
        <f t="shared" si="1"/>
        <v>Cooper Mitchell</v>
      </c>
    </row>
    <row r="88" spans="1:4">
      <c r="A88">
        <v>131334</v>
      </c>
      <c r="B88" t="s">
        <v>121</v>
      </c>
      <c r="C88" t="s">
        <v>468</v>
      </c>
      <c r="D88" s="114" t="str">
        <f t="shared" si="1"/>
        <v>Cooper Richard</v>
      </c>
    </row>
    <row r="89" spans="1:4">
      <c r="A89">
        <v>131686</v>
      </c>
      <c r="B89" t="s">
        <v>479</v>
      </c>
      <c r="C89" t="s">
        <v>331</v>
      </c>
      <c r="D89" s="114" t="str">
        <f t="shared" si="1"/>
        <v>Corey Gurney</v>
      </c>
    </row>
    <row r="90" spans="1:4">
      <c r="A90">
        <v>121854</v>
      </c>
      <c r="B90" t="s">
        <v>422</v>
      </c>
      <c r="C90" t="s">
        <v>190</v>
      </c>
      <c r="D90" s="114" t="str">
        <f t="shared" si="1"/>
        <v>Craig Flewitt</v>
      </c>
    </row>
    <row r="91" spans="1:4">
      <c r="A91">
        <v>133210</v>
      </c>
      <c r="B91" t="s">
        <v>422</v>
      </c>
      <c r="C91" t="s">
        <v>921</v>
      </c>
      <c r="D91" s="114" t="str">
        <f t="shared" si="1"/>
        <v>Craig Mclatchey</v>
      </c>
    </row>
    <row r="92" spans="1:4">
      <c r="A92">
        <v>121065</v>
      </c>
      <c r="B92" t="s">
        <v>422</v>
      </c>
      <c r="C92" t="s">
        <v>101</v>
      </c>
      <c r="D92" s="114" t="str">
        <f t="shared" si="1"/>
        <v>Craig Tippett</v>
      </c>
    </row>
    <row r="93" spans="1:4">
      <c r="A93">
        <v>123484</v>
      </c>
      <c r="B93" t="s">
        <v>476</v>
      </c>
      <c r="C93" t="s">
        <v>108</v>
      </c>
      <c r="D93" s="114" t="str">
        <f t="shared" si="1"/>
        <v>Damien Grima</v>
      </c>
    </row>
    <row r="94" spans="1:4">
      <c r="A94">
        <v>122847</v>
      </c>
      <c r="B94" t="s">
        <v>476</v>
      </c>
      <c r="C94" t="s">
        <v>524</v>
      </c>
      <c r="D94" s="114" t="str">
        <f t="shared" si="1"/>
        <v>Damien Meyer</v>
      </c>
    </row>
    <row r="95" spans="1:4" ht="15">
      <c r="A95" s="178">
        <v>108546</v>
      </c>
      <c r="B95" t="s">
        <v>503</v>
      </c>
      <c r="C95" t="s">
        <v>504</v>
      </c>
      <c r="D95" s="114" t="str">
        <f t="shared" si="1"/>
        <v>Dan Lindsay</v>
      </c>
    </row>
    <row r="96" spans="1:4" ht="15">
      <c r="A96" s="178">
        <v>123814</v>
      </c>
      <c r="B96" t="s">
        <v>126</v>
      </c>
      <c r="C96" t="s">
        <v>164</v>
      </c>
      <c r="D96" s="114" t="str">
        <f t="shared" si="1"/>
        <v>Daniel Banks</v>
      </c>
    </row>
    <row r="97" spans="1:4">
      <c r="A97">
        <v>113176</v>
      </c>
      <c r="B97" t="s">
        <v>126</v>
      </c>
      <c r="C97" t="s">
        <v>940</v>
      </c>
      <c r="D97" s="114" t="str">
        <f t="shared" si="1"/>
        <v>Daniel Driscoll</v>
      </c>
    </row>
    <row r="98" spans="1:4">
      <c r="A98">
        <v>109275</v>
      </c>
      <c r="B98" t="s">
        <v>126</v>
      </c>
      <c r="C98" t="s">
        <v>648</v>
      </c>
      <c r="D98" s="114" t="str">
        <f t="shared" si="1"/>
        <v>Daniel Frougas</v>
      </c>
    </row>
    <row r="99" spans="1:4">
      <c r="A99">
        <v>130829</v>
      </c>
      <c r="B99" t="s">
        <v>126</v>
      </c>
      <c r="C99" t="s">
        <v>920</v>
      </c>
      <c r="D99" s="114" t="str">
        <f t="shared" si="1"/>
        <v>Daniel Huang</v>
      </c>
    </row>
    <row r="100" spans="1:4">
      <c r="A100">
        <v>130077</v>
      </c>
      <c r="B100" t="s">
        <v>126</v>
      </c>
      <c r="C100" t="s">
        <v>337</v>
      </c>
      <c r="D100" s="114" t="str">
        <f t="shared" si="1"/>
        <v>Daniel Mackie</v>
      </c>
    </row>
    <row r="101" spans="1:4">
      <c r="A101">
        <v>117301</v>
      </c>
      <c r="B101" t="s">
        <v>126</v>
      </c>
      <c r="C101" t="s">
        <v>134</v>
      </c>
      <c r="D101" s="114" t="str">
        <f t="shared" si="1"/>
        <v>Daniel Orsini</v>
      </c>
    </row>
    <row r="102" spans="1:4">
      <c r="A102">
        <v>111085</v>
      </c>
      <c r="B102" t="s">
        <v>126</v>
      </c>
      <c r="C102" t="s">
        <v>601</v>
      </c>
      <c r="D102" s="114" t="str">
        <f t="shared" si="1"/>
        <v>Daniel Vella</v>
      </c>
    </row>
    <row r="103" spans="1:4">
      <c r="A103">
        <v>133448</v>
      </c>
      <c r="B103" t="s">
        <v>126</v>
      </c>
      <c r="C103" t="s">
        <v>152</v>
      </c>
      <c r="D103" s="114" t="str">
        <f t="shared" si="1"/>
        <v>Daniel Wilson</v>
      </c>
    </row>
    <row r="104" spans="1:4" ht="15">
      <c r="A104" s="178">
        <v>124285</v>
      </c>
      <c r="B104" t="s">
        <v>536</v>
      </c>
      <c r="C104" t="s">
        <v>537</v>
      </c>
      <c r="D104" s="114" t="str">
        <f t="shared" si="1"/>
        <v>Darko Petrovic</v>
      </c>
    </row>
    <row r="105" spans="1:4">
      <c r="A105">
        <v>123284</v>
      </c>
      <c r="B105" t="s">
        <v>420</v>
      </c>
      <c r="C105" t="s">
        <v>129</v>
      </c>
      <c r="D105" s="114" t="str">
        <f t="shared" si="1"/>
        <v>Darren Jenkins</v>
      </c>
    </row>
    <row r="106" spans="1:4">
      <c r="A106">
        <v>131500</v>
      </c>
      <c r="B106" t="s">
        <v>975</v>
      </c>
      <c r="C106" t="s">
        <v>932</v>
      </c>
      <c r="D106" s="114" t="str">
        <f t="shared" si="1"/>
        <v>Darrin Deboynton</v>
      </c>
    </row>
    <row r="107" spans="1:4">
      <c r="A107">
        <v>131688</v>
      </c>
      <c r="B107" t="s">
        <v>614</v>
      </c>
      <c r="C107" t="s">
        <v>845</v>
      </c>
      <c r="D107" s="114" t="str">
        <f t="shared" si="1"/>
        <v>Dave Bennetts</v>
      </c>
    </row>
    <row r="108" spans="1:4">
      <c r="A108">
        <v>121028</v>
      </c>
      <c r="B108" t="s">
        <v>614</v>
      </c>
      <c r="C108" t="s">
        <v>142</v>
      </c>
      <c r="D108" s="114" t="str">
        <f t="shared" si="1"/>
        <v>Dave Youl</v>
      </c>
    </row>
    <row r="109" spans="1:4">
      <c r="A109">
        <v>122605</v>
      </c>
      <c r="B109" t="s">
        <v>429</v>
      </c>
      <c r="C109" t="s">
        <v>940</v>
      </c>
      <c r="D109" s="114" t="str">
        <f t="shared" si="1"/>
        <v>David Driscoll</v>
      </c>
    </row>
    <row r="110" spans="1:4" ht="15">
      <c r="A110" s="178">
        <v>130979</v>
      </c>
      <c r="B110" t="s">
        <v>429</v>
      </c>
      <c r="C110" t="s">
        <v>282</v>
      </c>
      <c r="D110" s="114" t="str">
        <f t="shared" si="1"/>
        <v>David East</v>
      </c>
    </row>
    <row r="111" spans="1:4">
      <c r="A111">
        <v>132099</v>
      </c>
      <c r="B111" t="s">
        <v>429</v>
      </c>
      <c r="C111" t="s">
        <v>141</v>
      </c>
      <c r="D111" s="114" t="str">
        <f t="shared" si="1"/>
        <v>David Goodman</v>
      </c>
    </row>
    <row r="112" spans="1:4">
      <c r="A112">
        <v>131605</v>
      </c>
      <c r="B112" t="s">
        <v>429</v>
      </c>
      <c r="C112" t="s">
        <v>863</v>
      </c>
      <c r="D112" s="114" t="str">
        <f t="shared" si="1"/>
        <v>David Nedelkovski</v>
      </c>
    </row>
    <row r="113" spans="1:4">
      <c r="A113">
        <v>131325</v>
      </c>
      <c r="B113" t="s">
        <v>429</v>
      </c>
      <c r="C113" t="s">
        <v>581</v>
      </c>
      <c r="D113" s="114" t="str">
        <f t="shared" si="1"/>
        <v>David Sieders</v>
      </c>
    </row>
    <row r="114" spans="1:4">
      <c r="A114">
        <v>124536</v>
      </c>
      <c r="B114" t="s">
        <v>429</v>
      </c>
      <c r="C114" t="s">
        <v>197</v>
      </c>
      <c r="D114" s="114" t="str">
        <f t="shared" si="1"/>
        <v>David Stevenson</v>
      </c>
    </row>
    <row r="115" spans="1:4">
      <c r="A115">
        <v>116279</v>
      </c>
      <c r="B115" t="s">
        <v>530</v>
      </c>
      <c r="C115" t="s">
        <v>855</v>
      </c>
      <c r="D115" s="114" t="str">
        <f t="shared" si="1"/>
        <v>Dean Starling</v>
      </c>
    </row>
    <row r="116" spans="1:4">
      <c r="A116">
        <v>123612</v>
      </c>
      <c r="B116" t="s">
        <v>391</v>
      </c>
      <c r="C116" t="s">
        <v>103</v>
      </c>
      <c r="D116" s="114" t="str">
        <f t="shared" si="1"/>
        <v>Deniel Vermeulen</v>
      </c>
    </row>
    <row r="117" spans="1:4">
      <c r="A117">
        <v>123605</v>
      </c>
      <c r="B117" t="s">
        <v>567</v>
      </c>
      <c r="C117" t="s">
        <v>566</v>
      </c>
      <c r="D117" s="114" t="str">
        <f t="shared" si="1"/>
        <v>Dennis Sandrone</v>
      </c>
    </row>
    <row r="118" spans="1:4" ht="15">
      <c r="A118" s="178">
        <v>106173</v>
      </c>
      <c r="B118" t="s">
        <v>631</v>
      </c>
      <c r="C118" t="s">
        <v>622</v>
      </c>
      <c r="D118" s="114" t="str">
        <f t="shared" si="1"/>
        <v>Dion Scott</v>
      </c>
    </row>
    <row r="119" spans="1:4">
      <c r="A119">
        <v>112200</v>
      </c>
      <c r="B119" t="s">
        <v>382</v>
      </c>
      <c r="C119" t="s">
        <v>1069</v>
      </c>
      <c r="D119" s="114" t="str">
        <f t="shared" si="1"/>
        <v>Dominic De Nova</v>
      </c>
    </row>
    <row r="120" spans="1:4">
      <c r="A120">
        <v>132917</v>
      </c>
      <c r="B120" t="s">
        <v>382</v>
      </c>
      <c r="C120" t="s">
        <v>824</v>
      </c>
      <c r="D120" s="114" t="str">
        <f t="shared" si="1"/>
        <v>Dominic Nguyen</v>
      </c>
    </row>
    <row r="121" spans="1:4">
      <c r="A121">
        <v>130415</v>
      </c>
      <c r="B121" t="s">
        <v>355</v>
      </c>
      <c r="C121" t="s">
        <v>329</v>
      </c>
      <c r="D121" s="114" t="str">
        <f t="shared" si="1"/>
        <v>Drew Robins</v>
      </c>
    </row>
    <row r="122" spans="1:4" ht="15">
      <c r="A122" s="178">
        <v>130120</v>
      </c>
      <c r="B122" t="s">
        <v>505</v>
      </c>
      <c r="C122" t="s">
        <v>504</v>
      </c>
      <c r="D122" s="114" t="str">
        <f t="shared" si="1"/>
        <v>Dylan Lindsay</v>
      </c>
    </row>
    <row r="123" spans="1:4">
      <c r="A123">
        <v>132921</v>
      </c>
      <c r="B123" t="s">
        <v>505</v>
      </c>
      <c r="C123" t="s">
        <v>824</v>
      </c>
      <c r="D123" s="114" t="str">
        <f t="shared" si="1"/>
        <v>Dylan Nguyen</v>
      </c>
    </row>
    <row r="124" spans="1:4">
      <c r="A124">
        <v>132874</v>
      </c>
      <c r="B124" t="s">
        <v>674</v>
      </c>
      <c r="C124" t="s">
        <v>653</v>
      </c>
      <c r="D124" s="114" t="str">
        <f t="shared" si="1"/>
        <v>Eli Macintosh</v>
      </c>
    </row>
    <row r="125" spans="1:4">
      <c r="A125">
        <v>109159</v>
      </c>
      <c r="B125" t="s">
        <v>560</v>
      </c>
      <c r="C125" t="s">
        <v>111</v>
      </c>
      <c r="D125" s="114" t="str">
        <f t="shared" si="1"/>
        <v>Elijah Saade</v>
      </c>
    </row>
    <row r="126" spans="1:4">
      <c r="A126">
        <v>132866</v>
      </c>
      <c r="B126" t="s">
        <v>673</v>
      </c>
      <c r="C126" t="s">
        <v>652</v>
      </c>
      <c r="D126" s="114" t="str">
        <f t="shared" si="1"/>
        <v>Elliot Bowen</v>
      </c>
    </row>
    <row r="127" spans="1:4">
      <c r="A127">
        <v>124398</v>
      </c>
      <c r="B127" t="s">
        <v>353</v>
      </c>
      <c r="C127" t="s">
        <v>327</v>
      </c>
      <c r="D127" s="114" t="str">
        <f t="shared" si="1"/>
        <v>Emily Cahill</v>
      </c>
    </row>
    <row r="128" spans="1:4">
      <c r="A128">
        <v>132810</v>
      </c>
      <c r="B128" t="s">
        <v>605</v>
      </c>
      <c r="C128" t="s">
        <v>152</v>
      </c>
      <c r="D128" s="114" t="str">
        <f t="shared" si="1"/>
        <v>Emma Wilson</v>
      </c>
    </row>
    <row r="129" spans="1:4">
      <c r="A129">
        <v>120123</v>
      </c>
      <c r="B129" t="s">
        <v>559</v>
      </c>
      <c r="C129" t="s">
        <v>111</v>
      </c>
      <c r="D129" s="114" t="str">
        <f t="shared" si="1"/>
        <v>Endree Saade</v>
      </c>
    </row>
    <row r="130" spans="1:4">
      <c r="A130">
        <v>120167</v>
      </c>
      <c r="B130" t="s">
        <v>377</v>
      </c>
      <c r="C130" t="s">
        <v>477</v>
      </c>
      <c r="D130" s="114" t="str">
        <f t="shared" ref="D130:D193" si="2">CONCATENATE(B130," ",C130)</f>
        <v>Ethan Guest</v>
      </c>
    </row>
    <row r="131" spans="1:4">
      <c r="A131">
        <v>133054</v>
      </c>
      <c r="B131" t="s">
        <v>377</v>
      </c>
      <c r="C131" t="s">
        <v>843</v>
      </c>
      <c r="D131" s="114" t="str">
        <f t="shared" si="2"/>
        <v>Ethan Van Poppel</v>
      </c>
    </row>
    <row r="132" spans="1:4">
      <c r="A132">
        <v>131808</v>
      </c>
      <c r="B132" t="s">
        <v>597</v>
      </c>
      <c r="C132" t="s">
        <v>102</v>
      </c>
      <c r="D132" s="114" t="str">
        <f t="shared" si="2"/>
        <v>Eva Vats</v>
      </c>
    </row>
    <row r="133" spans="1:4" ht="15">
      <c r="A133" s="178">
        <v>131047</v>
      </c>
      <c r="B133" t="s">
        <v>371</v>
      </c>
      <c r="C133" t="s">
        <v>272</v>
      </c>
      <c r="D133" s="114" t="str">
        <f t="shared" si="2"/>
        <v>Evan Hotz</v>
      </c>
    </row>
    <row r="134" spans="1:4">
      <c r="A134">
        <v>122970</v>
      </c>
      <c r="B134" t="s">
        <v>961</v>
      </c>
      <c r="C134" t="s">
        <v>857</v>
      </c>
      <c r="D134" s="114" t="str">
        <f t="shared" si="2"/>
        <v>Felix Staley</v>
      </c>
    </row>
    <row r="135" spans="1:4">
      <c r="A135">
        <v>131657</v>
      </c>
      <c r="B135" t="s">
        <v>521</v>
      </c>
      <c r="C135" t="s">
        <v>520</v>
      </c>
      <c r="D135" s="114" t="str">
        <f t="shared" si="2"/>
        <v>Finn Mccracken</v>
      </c>
    </row>
    <row r="136" spans="1:4">
      <c r="A136">
        <v>133127</v>
      </c>
      <c r="B136" t="s">
        <v>960</v>
      </c>
      <c r="C136" t="s">
        <v>852</v>
      </c>
      <c r="D136" s="114" t="str">
        <f t="shared" si="2"/>
        <v>Frank Catanzariti</v>
      </c>
    </row>
    <row r="137" spans="1:4">
      <c r="A137">
        <v>133426</v>
      </c>
      <c r="B137" t="s">
        <v>965</v>
      </c>
      <c r="C137" t="s">
        <v>1066</v>
      </c>
      <c r="D137" s="114" t="str">
        <f t="shared" si="2"/>
        <v>Gabriela Azzi</v>
      </c>
    </row>
    <row r="138" spans="1:4">
      <c r="A138">
        <v>131621</v>
      </c>
      <c r="B138" t="s">
        <v>965</v>
      </c>
      <c r="C138" t="s">
        <v>863</v>
      </c>
      <c r="D138" s="114" t="str">
        <f t="shared" si="2"/>
        <v>Gabriela Nedelkovski</v>
      </c>
    </row>
    <row r="139" spans="1:4" ht="15">
      <c r="A139" s="178">
        <v>124190</v>
      </c>
      <c r="B139" t="s">
        <v>447</v>
      </c>
      <c r="C139" t="s">
        <v>173</v>
      </c>
      <c r="D139" s="114" t="str">
        <f t="shared" si="2"/>
        <v>Gabriella Cribbin</v>
      </c>
    </row>
    <row r="140" spans="1:4">
      <c r="A140">
        <v>121786</v>
      </c>
      <c r="B140" t="s">
        <v>354</v>
      </c>
      <c r="C140" t="s">
        <v>457</v>
      </c>
      <c r="D140" s="114" t="str">
        <f t="shared" si="2"/>
        <v>George Doueihi</v>
      </c>
    </row>
    <row r="141" spans="1:4">
      <c r="A141">
        <v>120868</v>
      </c>
      <c r="B141" t="s">
        <v>354</v>
      </c>
      <c r="C141" t="s">
        <v>328</v>
      </c>
      <c r="D141" s="114" t="str">
        <f t="shared" si="2"/>
        <v>George Miles</v>
      </c>
    </row>
    <row r="142" spans="1:4">
      <c r="A142">
        <v>131679</v>
      </c>
      <c r="B142" t="s">
        <v>546</v>
      </c>
      <c r="C142" t="s">
        <v>593</v>
      </c>
      <c r="D142" s="114" t="str">
        <f t="shared" si="2"/>
        <v>Glenn Trapp</v>
      </c>
    </row>
    <row r="143" spans="1:4">
      <c r="A143">
        <v>105603</v>
      </c>
      <c r="B143" t="s">
        <v>546</v>
      </c>
      <c r="C143" t="s">
        <v>119</v>
      </c>
      <c r="D143" s="114" t="str">
        <f t="shared" si="2"/>
        <v>Glenn Williams</v>
      </c>
    </row>
    <row r="144" spans="1:4" ht="15">
      <c r="A144" s="178">
        <v>112501</v>
      </c>
      <c r="B144" t="s">
        <v>506</v>
      </c>
      <c r="C144" t="s">
        <v>261</v>
      </c>
      <c r="D144" s="114" t="str">
        <f t="shared" si="2"/>
        <v>Glenn-Matthew Linnett</v>
      </c>
    </row>
    <row r="145" spans="1:4">
      <c r="A145">
        <v>132450</v>
      </c>
      <c r="B145" t="s">
        <v>473</v>
      </c>
      <c r="C145" t="s">
        <v>141</v>
      </c>
      <c r="D145" s="114" t="str">
        <f t="shared" si="2"/>
        <v>Grace Goodman</v>
      </c>
    </row>
    <row r="146" spans="1:4">
      <c r="A146">
        <v>100061</v>
      </c>
      <c r="B146" t="s">
        <v>463</v>
      </c>
      <c r="C146" t="s">
        <v>464</v>
      </c>
      <c r="D146" s="114" t="str">
        <f t="shared" si="2"/>
        <v>Grant English</v>
      </c>
    </row>
    <row r="147" spans="1:4">
      <c r="A147">
        <v>132629</v>
      </c>
      <c r="B147" t="s">
        <v>463</v>
      </c>
      <c r="C147" t="s">
        <v>620</v>
      </c>
      <c r="D147" s="114" t="str">
        <f t="shared" si="2"/>
        <v>Grant Weatherhead</v>
      </c>
    </row>
    <row r="148" spans="1:4">
      <c r="A148">
        <v>133394</v>
      </c>
      <c r="B148" t="s">
        <v>977</v>
      </c>
      <c r="C148" t="s">
        <v>941</v>
      </c>
      <c r="D148" s="114" t="str">
        <f t="shared" si="2"/>
        <v>Grzegorz Zgudka</v>
      </c>
    </row>
    <row r="149" spans="1:4">
      <c r="A149">
        <v>132785</v>
      </c>
      <c r="B149" t="s">
        <v>669</v>
      </c>
      <c r="C149" t="s">
        <v>646</v>
      </c>
      <c r="D149" s="114" t="str">
        <f t="shared" si="2"/>
        <v>Hank Fell</v>
      </c>
    </row>
    <row r="150" spans="1:4">
      <c r="A150">
        <v>122392</v>
      </c>
      <c r="B150" t="s">
        <v>575</v>
      </c>
      <c r="C150" t="s">
        <v>576</v>
      </c>
      <c r="D150" s="114" t="str">
        <f t="shared" si="2"/>
        <v>Haris Sengul</v>
      </c>
    </row>
    <row r="151" spans="1:4">
      <c r="A151">
        <v>131309</v>
      </c>
      <c r="B151" t="s">
        <v>971</v>
      </c>
      <c r="C151" t="s">
        <v>857</v>
      </c>
      <c r="D151" s="114" t="str">
        <f t="shared" si="2"/>
        <v>Harley Staley</v>
      </c>
    </row>
    <row r="152" spans="1:4" ht="15">
      <c r="A152" s="178">
        <v>107705</v>
      </c>
      <c r="B152" t="s">
        <v>80</v>
      </c>
      <c r="C152" t="s">
        <v>144</v>
      </c>
      <c r="D152" s="114" t="str">
        <f t="shared" si="2"/>
        <v>Harrison Dengate</v>
      </c>
    </row>
    <row r="153" spans="1:4">
      <c r="A153">
        <v>123472</v>
      </c>
      <c r="B153" t="s">
        <v>80</v>
      </c>
      <c r="C153" t="s">
        <v>108</v>
      </c>
      <c r="D153" s="114" t="str">
        <f t="shared" si="2"/>
        <v>Harrison Grima</v>
      </c>
    </row>
    <row r="154" spans="1:4">
      <c r="A154">
        <v>131001</v>
      </c>
      <c r="B154" t="s">
        <v>80</v>
      </c>
      <c r="C154" t="s">
        <v>328</v>
      </c>
      <c r="D154" s="114" t="str">
        <f t="shared" si="2"/>
        <v>Harrison Miles</v>
      </c>
    </row>
    <row r="155" spans="1:4">
      <c r="A155">
        <v>123579</v>
      </c>
      <c r="B155" t="s">
        <v>80</v>
      </c>
      <c r="C155" t="s">
        <v>619</v>
      </c>
      <c r="D155" s="114" t="str">
        <f t="shared" si="2"/>
        <v>Harrison Morabito</v>
      </c>
    </row>
    <row r="156" spans="1:4">
      <c r="A156">
        <v>124386</v>
      </c>
      <c r="B156" t="s">
        <v>80</v>
      </c>
      <c r="C156" t="s">
        <v>645</v>
      </c>
      <c r="D156" s="114" t="str">
        <f t="shared" si="2"/>
        <v>Harrison Stace</v>
      </c>
    </row>
    <row r="157" spans="1:4">
      <c r="A157">
        <v>112944</v>
      </c>
      <c r="B157" t="s">
        <v>288</v>
      </c>
      <c r="C157" t="s">
        <v>402</v>
      </c>
      <c r="D157" s="114" t="str">
        <f t="shared" si="2"/>
        <v>Harry Bourke</v>
      </c>
    </row>
    <row r="158" spans="1:4">
      <c r="A158">
        <v>123931</v>
      </c>
      <c r="B158" t="s">
        <v>288</v>
      </c>
      <c r="C158" t="s">
        <v>650</v>
      </c>
      <c r="D158" s="114" t="str">
        <f t="shared" si="2"/>
        <v>Harry Clarke</v>
      </c>
    </row>
    <row r="159" spans="1:4" ht="15">
      <c r="A159" s="178">
        <v>124297</v>
      </c>
      <c r="B159" t="s">
        <v>288</v>
      </c>
      <c r="C159" t="s">
        <v>224</v>
      </c>
      <c r="D159" s="114" t="str">
        <f t="shared" si="2"/>
        <v>Harry Ford</v>
      </c>
    </row>
    <row r="160" spans="1:4">
      <c r="A160">
        <v>133421</v>
      </c>
      <c r="B160" t="s">
        <v>288</v>
      </c>
      <c r="C160" t="s">
        <v>1064</v>
      </c>
      <c r="D160" s="114" t="str">
        <f t="shared" si="2"/>
        <v>Harry Gomez</v>
      </c>
    </row>
    <row r="161" spans="1:4" ht="15">
      <c r="A161" s="178">
        <v>130735</v>
      </c>
      <c r="B161" t="s">
        <v>360</v>
      </c>
      <c r="C161" t="s">
        <v>274</v>
      </c>
      <c r="D161" s="114" t="str">
        <f t="shared" si="2"/>
        <v>Harvey Lazarevic</v>
      </c>
    </row>
    <row r="162" spans="1:4">
      <c r="A162">
        <v>132930</v>
      </c>
      <c r="B162" t="s">
        <v>139</v>
      </c>
      <c r="C162" t="s">
        <v>829</v>
      </c>
      <c r="D162" s="114" t="str">
        <f t="shared" si="2"/>
        <v>Hayden Bridge</v>
      </c>
    </row>
    <row r="163" spans="1:4">
      <c r="A163">
        <v>111236</v>
      </c>
      <c r="B163" t="s">
        <v>139</v>
      </c>
      <c r="C163" t="s">
        <v>448</v>
      </c>
      <c r="D163" s="114" t="str">
        <f t="shared" si="2"/>
        <v>Hayden Crossland</v>
      </c>
    </row>
    <row r="164" spans="1:4">
      <c r="A164">
        <v>130430</v>
      </c>
      <c r="B164" t="s">
        <v>204</v>
      </c>
      <c r="C164" t="s">
        <v>180</v>
      </c>
      <c r="D164" s="114" t="str">
        <f t="shared" si="2"/>
        <v>Heath Robinson</v>
      </c>
    </row>
    <row r="165" spans="1:4">
      <c r="A165">
        <v>131143</v>
      </c>
      <c r="B165" t="s">
        <v>1076</v>
      </c>
      <c r="C165" t="s">
        <v>1063</v>
      </c>
      <c r="D165" s="114" t="str">
        <f t="shared" si="2"/>
        <v>Helal Shmeissem</v>
      </c>
    </row>
    <row r="166" spans="1:4">
      <c r="A166">
        <v>131076</v>
      </c>
      <c r="B166" t="s">
        <v>432</v>
      </c>
      <c r="C166" t="s">
        <v>433</v>
      </c>
      <c r="D166" s="114" t="str">
        <f t="shared" si="2"/>
        <v>Hemalatha Carasala</v>
      </c>
    </row>
    <row r="167" spans="1:4">
      <c r="A167">
        <v>132721</v>
      </c>
      <c r="B167" t="s">
        <v>666</v>
      </c>
      <c r="C167" t="s">
        <v>640</v>
      </c>
      <c r="D167" s="114" t="str">
        <f t="shared" si="2"/>
        <v>Henry Garland</v>
      </c>
    </row>
    <row r="168" spans="1:4">
      <c r="A168">
        <v>133506</v>
      </c>
      <c r="B168" t="s">
        <v>628</v>
      </c>
      <c r="C168" t="s">
        <v>1070</v>
      </c>
      <c r="D168" s="114" t="str">
        <f t="shared" si="2"/>
        <v>Hollie Coutts</v>
      </c>
    </row>
    <row r="169" spans="1:4">
      <c r="A169">
        <v>132659</v>
      </c>
      <c r="B169" t="s">
        <v>628</v>
      </c>
      <c r="C169" t="s">
        <v>129</v>
      </c>
      <c r="D169" s="114" t="str">
        <f t="shared" si="2"/>
        <v>Hollie Jenkins</v>
      </c>
    </row>
    <row r="170" spans="1:4">
      <c r="A170">
        <v>123278</v>
      </c>
      <c r="B170" t="s">
        <v>192</v>
      </c>
      <c r="C170" t="s">
        <v>293</v>
      </c>
      <c r="D170" s="114" t="str">
        <f t="shared" si="2"/>
        <v>Hudson Petta</v>
      </c>
    </row>
    <row r="171" spans="1:4" ht="15">
      <c r="A171" s="178">
        <v>123642</v>
      </c>
      <c r="B171" t="s">
        <v>81</v>
      </c>
      <c r="C171" t="s">
        <v>83</v>
      </c>
      <c r="D171" s="114" t="str">
        <f t="shared" si="2"/>
        <v>Hunter Hague</v>
      </c>
    </row>
    <row r="172" spans="1:4">
      <c r="A172">
        <v>111130</v>
      </c>
      <c r="B172" t="s">
        <v>81</v>
      </c>
      <c r="C172" t="s">
        <v>100</v>
      </c>
      <c r="D172" s="114" t="str">
        <f t="shared" si="2"/>
        <v>Hunter Sydenham</v>
      </c>
    </row>
    <row r="173" spans="1:4">
      <c r="A173">
        <v>131371</v>
      </c>
      <c r="B173" t="s">
        <v>452</v>
      </c>
      <c r="C173" t="s">
        <v>453</v>
      </c>
      <c r="D173" s="114" t="str">
        <f t="shared" si="2"/>
        <v>Hussein Deaifi</v>
      </c>
    </row>
    <row r="174" spans="1:4" ht="15">
      <c r="A174" s="178">
        <v>105414</v>
      </c>
      <c r="B174" t="s">
        <v>942</v>
      </c>
      <c r="C174" t="s">
        <v>681</v>
      </c>
      <c r="D174" s="114" t="str">
        <f t="shared" si="2"/>
        <v>IAN Stones</v>
      </c>
    </row>
    <row r="175" spans="1:4">
      <c r="A175">
        <v>131073</v>
      </c>
      <c r="B175" t="s">
        <v>493</v>
      </c>
      <c r="C175" t="s">
        <v>492</v>
      </c>
      <c r="D175" s="114" t="str">
        <f t="shared" si="2"/>
        <v>Isabelle Kavich</v>
      </c>
    </row>
    <row r="176" spans="1:4">
      <c r="A176">
        <v>112615</v>
      </c>
      <c r="B176" t="s">
        <v>561</v>
      </c>
      <c r="C176" t="s">
        <v>111</v>
      </c>
      <c r="D176" s="114" t="str">
        <f t="shared" si="2"/>
        <v>Isaiah Saade</v>
      </c>
    </row>
    <row r="177" spans="1:4" ht="15">
      <c r="A177" s="178">
        <v>111436</v>
      </c>
      <c r="B177" t="s">
        <v>132</v>
      </c>
      <c r="C177" t="s">
        <v>621</v>
      </c>
      <c r="D177" s="114" t="str">
        <f t="shared" si="2"/>
        <v>Jack Black</v>
      </c>
    </row>
    <row r="178" spans="1:4" ht="15">
      <c r="A178" s="178">
        <v>106363</v>
      </c>
      <c r="B178" t="s">
        <v>132</v>
      </c>
      <c r="C178" t="s">
        <v>435</v>
      </c>
      <c r="D178" s="114" t="str">
        <f t="shared" si="2"/>
        <v>Jack Childs</v>
      </c>
    </row>
    <row r="179" spans="1:4">
      <c r="A179">
        <v>124383</v>
      </c>
      <c r="B179" t="s">
        <v>132</v>
      </c>
      <c r="C179" t="s">
        <v>333</v>
      </c>
      <c r="D179" s="114" t="str">
        <f t="shared" si="2"/>
        <v>Jack De Boynton</v>
      </c>
    </row>
    <row r="180" spans="1:4">
      <c r="A180">
        <v>132667</v>
      </c>
      <c r="B180" t="s">
        <v>132</v>
      </c>
      <c r="C180" t="s">
        <v>626</v>
      </c>
      <c r="D180" s="114" t="str">
        <f t="shared" si="2"/>
        <v>Jack Gammie</v>
      </c>
    </row>
    <row r="181" spans="1:4">
      <c r="A181">
        <v>133078</v>
      </c>
      <c r="B181" t="s">
        <v>132</v>
      </c>
      <c r="C181" t="s">
        <v>847</v>
      </c>
      <c r="D181" s="114" t="str">
        <f t="shared" si="2"/>
        <v>Jack Kaye-smith</v>
      </c>
    </row>
    <row r="182" spans="1:4">
      <c r="A182">
        <v>107134</v>
      </c>
      <c r="B182" t="s">
        <v>132</v>
      </c>
      <c r="C182" t="s">
        <v>133</v>
      </c>
      <c r="D182" s="114" t="str">
        <f t="shared" si="2"/>
        <v>Jack Lemon</v>
      </c>
    </row>
    <row r="183" spans="1:4" ht="15">
      <c r="A183" s="178">
        <v>122939</v>
      </c>
      <c r="B183" t="s">
        <v>132</v>
      </c>
      <c r="C183" t="s">
        <v>346</v>
      </c>
      <c r="D183" s="114" t="str">
        <f t="shared" si="2"/>
        <v>Jack Love</v>
      </c>
    </row>
    <row r="184" spans="1:4">
      <c r="A184">
        <v>133197</v>
      </c>
      <c r="B184" t="s">
        <v>132</v>
      </c>
      <c r="C184" t="s">
        <v>919</v>
      </c>
      <c r="D184" s="114" t="str">
        <f t="shared" si="2"/>
        <v>Jack Webster</v>
      </c>
    </row>
    <row r="185" spans="1:4">
      <c r="A185">
        <v>133452</v>
      </c>
      <c r="B185" t="s">
        <v>132</v>
      </c>
      <c r="C185" t="s">
        <v>152</v>
      </c>
      <c r="D185" s="114" t="str">
        <f t="shared" si="2"/>
        <v>Jack Wilson</v>
      </c>
    </row>
    <row r="186" spans="1:4">
      <c r="A186">
        <v>124310</v>
      </c>
      <c r="B186" t="s">
        <v>177</v>
      </c>
      <c r="C186" t="s">
        <v>138</v>
      </c>
      <c r="D186" s="114" t="str">
        <f t="shared" si="2"/>
        <v>Jacob Harris</v>
      </c>
    </row>
    <row r="187" spans="1:4" ht="15">
      <c r="A187" s="178">
        <v>132268</v>
      </c>
      <c r="B187" t="s">
        <v>177</v>
      </c>
      <c r="C187" t="s">
        <v>578</v>
      </c>
      <c r="D187" s="114" t="str">
        <f t="shared" si="2"/>
        <v>Jacob Shalala</v>
      </c>
    </row>
    <row r="188" spans="1:4" ht="15">
      <c r="A188" s="178">
        <v>130911</v>
      </c>
      <c r="B188" t="s">
        <v>177</v>
      </c>
      <c r="C188" t="s">
        <v>370</v>
      </c>
      <c r="D188" s="114" t="str">
        <f t="shared" si="2"/>
        <v>Jacob Molloy</v>
      </c>
    </row>
    <row r="189" spans="1:4">
      <c r="A189">
        <v>132705</v>
      </c>
      <c r="B189" t="s">
        <v>664</v>
      </c>
      <c r="C189" t="s">
        <v>638</v>
      </c>
      <c r="D189" s="114" t="str">
        <f t="shared" si="2"/>
        <v>Jai Dolenc</v>
      </c>
    </row>
    <row r="190" spans="1:4">
      <c r="A190">
        <v>133183</v>
      </c>
      <c r="B190" t="s">
        <v>664</v>
      </c>
      <c r="C190" t="s">
        <v>938</v>
      </c>
      <c r="D190" s="114" t="str">
        <f t="shared" si="2"/>
        <v>Jai Salter</v>
      </c>
    </row>
    <row r="191" spans="1:4">
      <c r="A191">
        <v>130010</v>
      </c>
      <c r="B191" t="s">
        <v>519</v>
      </c>
      <c r="C191" t="s">
        <v>654</v>
      </c>
      <c r="D191" s="114" t="str">
        <f t="shared" si="2"/>
        <v>Jake Ambler</v>
      </c>
    </row>
    <row r="192" spans="1:4">
      <c r="A192">
        <v>131652</v>
      </c>
      <c r="B192" t="s">
        <v>519</v>
      </c>
      <c r="C192" t="s">
        <v>520</v>
      </c>
      <c r="D192" s="114" t="str">
        <f t="shared" si="2"/>
        <v>Jake Mccracken</v>
      </c>
    </row>
    <row r="193" spans="1:4">
      <c r="A193">
        <v>131248</v>
      </c>
      <c r="B193" t="s">
        <v>91</v>
      </c>
      <c r="C193" t="s">
        <v>639</v>
      </c>
      <c r="D193" s="114" t="str">
        <f t="shared" si="2"/>
        <v>James Brett</v>
      </c>
    </row>
    <row r="194" spans="1:4">
      <c r="A194">
        <v>131743</v>
      </c>
      <c r="B194" t="s">
        <v>91</v>
      </c>
      <c r="C194" t="s">
        <v>224</v>
      </c>
      <c r="D194" s="114" t="str">
        <f t="shared" ref="D194:D257" si="3">CONCATENATE(B194," ",C194)</f>
        <v>James Ford</v>
      </c>
    </row>
    <row r="195" spans="1:4">
      <c r="A195">
        <v>131986</v>
      </c>
      <c r="B195" t="s">
        <v>91</v>
      </c>
      <c r="C195" t="s">
        <v>344</v>
      </c>
      <c r="D195" s="114" t="str">
        <f t="shared" si="3"/>
        <v>James Gauci</v>
      </c>
    </row>
    <row r="196" spans="1:4">
      <c r="A196">
        <v>131071</v>
      </c>
      <c r="B196" t="s">
        <v>91</v>
      </c>
      <c r="C196" t="s">
        <v>492</v>
      </c>
      <c r="D196" s="114" t="str">
        <f t="shared" si="3"/>
        <v>James Kavich</v>
      </c>
    </row>
    <row r="197" spans="1:4">
      <c r="A197">
        <v>131634</v>
      </c>
      <c r="B197" t="s">
        <v>91</v>
      </c>
      <c r="C197" t="s">
        <v>854</v>
      </c>
      <c r="D197" s="114" t="str">
        <f t="shared" si="3"/>
        <v>James Keraunos</v>
      </c>
    </row>
    <row r="198" spans="1:4">
      <c r="A198">
        <v>123752</v>
      </c>
      <c r="B198" t="s">
        <v>91</v>
      </c>
      <c r="C198" t="s">
        <v>512</v>
      </c>
      <c r="D198" s="114" t="str">
        <f t="shared" si="3"/>
        <v>James Macken</v>
      </c>
    </row>
    <row r="199" spans="1:4">
      <c r="A199">
        <v>130637</v>
      </c>
      <c r="B199" t="s">
        <v>91</v>
      </c>
      <c r="C199" t="s">
        <v>394</v>
      </c>
      <c r="D199" s="114" t="str">
        <f t="shared" si="3"/>
        <v>James Morgan</v>
      </c>
    </row>
    <row r="200" spans="1:4">
      <c r="A200">
        <v>110126</v>
      </c>
      <c r="B200" t="s">
        <v>91</v>
      </c>
      <c r="C200" t="s">
        <v>140</v>
      </c>
      <c r="D200" s="114" t="str">
        <f t="shared" si="3"/>
        <v>James Swarbrick</v>
      </c>
    </row>
    <row r="201" spans="1:4">
      <c r="A201">
        <v>130702</v>
      </c>
      <c r="B201" t="s">
        <v>376</v>
      </c>
      <c r="C201" t="s">
        <v>1072</v>
      </c>
      <c r="D201" s="114" t="str">
        <f t="shared" si="3"/>
        <v>Jamie Deamer</v>
      </c>
    </row>
    <row r="202" spans="1:4" ht="15">
      <c r="A202" s="178">
        <v>130744</v>
      </c>
      <c r="B202" t="s">
        <v>376</v>
      </c>
      <c r="C202" t="s">
        <v>395</v>
      </c>
      <c r="D202" s="114" t="str">
        <f t="shared" si="3"/>
        <v>Jamie Su</v>
      </c>
    </row>
    <row r="203" spans="1:4">
      <c r="A203">
        <v>121773</v>
      </c>
      <c r="B203" t="s">
        <v>366</v>
      </c>
      <c r="C203" t="s">
        <v>403</v>
      </c>
      <c r="D203" s="114" t="str">
        <f t="shared" si="3"/>
        <v>Jason Agresta</v>
      </c>
    </row>
    <row r="204" spans="1:4">
      <c r="A204">
        <v>133271</v>
      </c>
      <c r="B204" t="s">
        <v>366</v>
      </c>
      <c r="C204" t="s">
        <v>927</v>
      </c>
      <c r="D204" s="114" t="str">
        <f t="shared" si="3"/>
        <v>Jason Hryniuk</v>
      </c>
    </row>
    <row r="205" spans="1:4">
      <c r="A205">
        <v>133284</v>
      </c>
      <c r="B205" t="s">
        <v>950</v>
      </c>
      <c r="C205" t="s">
        <v>929</v>
      </c>
      <c r="D205" s="114" t="str">
        <f t="shared" si="3"/>
        <v>Jax Rogers</v>
      </c>
    </row>
    <row r="206" spans="1:4">
      <c r="A206">
        <v>123532</v>
      </c>
      <c r="B206" t="s">
        <v>167</v>
      </c>
      <c r="C206" t="s">
        <v>121</v>
      </c>
      <c r="D206" s="114" t="str">
        <f t="shared" si="3"/>
        <v>Jeffrey Cooper</v>
      </c>
    </row>
    <row r="207" spans="1:4">
      <c r="A207">
        <v>132922</v>
      </c>
      <c r="B207" t="s">
        <v>954</v>
      </c>
      <c r="C207" t="s">
        <v>826</v>
      </c>
      <c r="D207" s="114" t="str">
        <f t="shared" si="3"/>
        <v>Jennifer Kim</v>
      </c>
    </row>
    <row r="208" spans="1:4">
      <c r="A208">
        <v>104475</v>
      </c>
      <c r="B208" t="s">
        <v>409</v>
      </c>
      <c r="C208" t="s">
        <v>410</v>
      </c>
      <c r="D208" s="114" t="str">
        <f t="shared" si="3"/>
        <v>Jeremy Atkins</v>
      </c>
    </row>
    <row r="209" spans="1:4">
      <c r="A209">
        <v>133429</v>
      </c>
      <c r="B209" t="s">
        <v>409</v>
      </c>
      <c r="C209" t="s">
        <v>1067</v>
      </c>
      <c r="D209" s="114" t="str">
        <f t="shared" si="3"/>
        <v>Jeremy Sheather</v>
      </c>
    </row>
    <row r="210" spans="1:4">
      <c r="A210">
        <v>131913</v>
      </c>
      <c r="B210" t="s">
        <v>409</v>
      </c>
      <c r="C210" t="s">
        <v>594</v>
      </c>
      <c r="D210" s="114" t="str">
        <f t="shared" si="3"/>
        <v>Jeremy Tull</v>
      </c>
    </row>
    <row r="211" spans="1:4">
      <c r="A211">
        <v>132954</v>
      </c>
      <c r="B211" t="s">
        <v>945</v>
      </c>
      <c r="C211" t="s">
        <v>646</v>
      </c>
      <c r="D211" s="114" t="str">
        <f t="shared" si="3"/>
        <v>Jett Fell</v>
      </c>
    </row>
    <row r="212" spans="1:4">
      <c r="A212">
        <v>124059</v>
      </c>
      <c r="B212" t="s">
        <v>632</v>
      </c>
      <c r="C212" t="s">
        <v>624</v>
      </c>
      <c r="D212" s="114" t="str">
        <f t="shared" si="3"/>
        <v>Joey Mawson</v>
      </c>
    </row>
    <row r="213" spans="1:4">
      <c r="A213">
        <v>121069</v>
      </c>
      <c r="B213" t="s">
        <v>77</v>
      </c>
      <c r="C213" t="s">
        <v>78</v>
      </c>
      <c r="D213" s="114" t="str">
        <f t="shared" si="3"/>
        <v>John Algie</v>
      </c>
    </row>
    <row r="214" spans="1:4">
      <c r="A214">
        <v>132360</v>
      </c>
      <c r="B214" t="s">
        <v>77</v>
      </c>
      <c r="C214" t="s">
        <v>455</v>
      </c>
      <c r="D214" s="114" t="str">
        <f t="shared" si="3"/>
        <v>John Dixon</v>
      </c>
    </row>
    <row r="215" spans="1:4">
      <c r="A215">
        <v>124182</v>
      </c>
      <c r="B215" t="s">
        <v>77</v>
      </c>
      <c r="C215" t="s">
        <v>178</v>
      </c>
      <c r="D215" s="114" t="str">
        <f t="shared" si="3"/>
        <v>John Glassington</v>
      </c>
    </row>
    <row r="216" spans="1:4">
      <c r="A216">
        <v>114670</v>
      </c>
      <c r="B216" t="s">
        <v>77</v>
      </c>
      <c r="C216" t="s">
        <v>926</v>
      </c>
      <c r="D216" s="114" t="str">
        <f t="shared" si="3"/>
        <v>John Lambden</v>
      </c>
    </row>
    <row r="217" spans="1:4" ht="15">
      <c r="A217" s="178">
        <v>131189</v>
      </c>
      <c r="B217" t="s">
        <v>77</v>
      </c>
      <c r="C217" t="s">
        <v>556</v>
      </c>
      <c r="D217" s="114" t="str">
        <f t="shared" si="3"/>
        <v>John Roecken</v>
      </c>
    </row>
    <row r="218" spans="1:4">
      <c r="A218">
        <v>124327</v>
      </c>
      <c r="B218" t="s">
        <v>77</v>
      </c>
      <c r="C218" t="s">
        <v>179</v>
      </c>
      <c r="D218" s="114" t="str">
        <f t="shared" si="3"/>
        <v>John Stone</v>
      </c>
    </row>
    <row r="219" spans="1:4">
      <c r="A219">
        <v>132758</v>
      </c>
      <c r="B219" t="s">
        <v>85</v>
      </c>
      <c r="C219" t="s">
        <v>278</v>
      </c>
      <c r="D219" s="114" t="str">
        <f t="shared" si="3"/>
        <v>Jordan House</v>
      </c>
    </row>
    <row r="220" spans="1:4">
      <c r="A220">
        <v>133417</v>
      </c>
      <c r="B220" t="s">
        <v>85</v>
      </c>
      <c r="C220" t="s">
        <v>1062</v>
      </c>
      <c r="D220" s="114" t="str">
        <f t="shared" si="3"/>
        <v>Jordan Sutton</v>
      </c>
    </row>
    <row r="221" spans="1:4">
      <c r="A221">
        <v>133169</v>
      </c>
      <c r="B221" t="s">
        <v>105</v>
      </c>
      <c r="C221" t="s">
        <v>859</v>
      </c>
      <c r="D221" s="114" t="str">
        <f t="shared" si="3"/>
        <v>Joshua Cody</v>
      </c>
    </row>
    <row r="222" spans="1:4">
      <c r="A222">
        <v>110754</v>
      </c>
      <c r="B222" t="s">
        <v>105</v>
      </c>
      <c r="C222" t="s">
        <v>81</v>
      </c>
      <c r="D222" s="114" t="str">
        <f t="shared" si="3"/>
        <v>Joshua Hunter</v>
      </c>
    </row>
    <row r="223" spans="1:4">
      <c r="A223">
        <v>123371</v>
      </c>
      <c r="B223" t="s">
        <v>105</v>
      </c>
      <c r="C223" t="s">
        <v>118</v>
      </c>
      <c r="D223" s="114" t="str">
        <f t="shared" si="3"/>
        <v>Joshua Jackson</v>
      </c>
    </row>
    <row r="224" spans="1:4">
      <c r="A224">
        <v>132872</v>
      </c>
      <c r="B224" t="s">
        <v>105</v>
      </c>
      <c r="C224" t="s">
        <v>653</v>
      </c>
      <c r="D224" s="114" t="str">
        <f t="shared" si="3"/>
        <v>Joshua Macintosh</v>
      </c>
    </row>
    <row r="225" spans="1:4">
      <c r="A225">
        <v>123672</v>
      </c>
      <c r="B225" t="s">
        <v>105</v>
      </c>
      <c r="C225" t="s">
        <v>550</v>
      </c>
      <c r="D225" s="114" t="str">
        <f t="shared" si="3"/>
        <v>Joshua REYNOLDS</v>
      </c>
    </row>
    <row r="226" spans="1:4">
      <c r="A226">
        <v>111401</v>
      </c>
      <c r="B226" t="s">
        <v>105</v>
      </c>
      <c r="C226" t="s">
        <v>574</v>
      </c>
      <c r="D226" s="114" t="str">
        <f t="shared" si="3"/>
        <v>Joshua Seiffert</v>
      </c>
    </row>
    <row r="227" spans="1:4">
      <c r="A227">
        <v>121365</v>
      </c>
      <c r="B227" t="s">
        <v>105</v>
      </c>
      <c r="C227" t="s">
        <v>106</v>
      </c>
      <c r="D227" s="114" t="str">
        <f t="shared" si="3"/>
        <v>Joshua Shipley</v>
      </c>
    </row>
    <row r="228" spans="1:4">
      <c r="A228">
        <v>131942</v>
      </c>
      <c r="B228" t="s">
        <v>105</v>
      </c>
      <c r="C228" t="s">
        <v>583</v>
      </c>
      <c r="D228" s="114" t="str">
        <f t="shared" si="3"/>
        <v>Joshua Smith</v>
      </c>
    </row>
    <row r="229" spans="1:4">
      <c r="A229">
        <v>131208</v>
      </c>
      <c r="B229" t="s">
        <v>105</v>
      </c>
      <c r="C229" t="s">
        <v>294</v>
      </c>
      <c r="D229" s="114" t="str">
        <f t="shared" si="3"/>
        <v>Joshua Thomson</v>
      </c>
    </row>
    <row r="230" spans="1:4" ht="15">
      <c r="A230" s="178">
        <v>132366</v>
      </c>
      <c r="B230" t="s">
        <v>456</v>
      </c>
      <c r="C230" t="s">
        <v>455</v>
      </c>
      <c r="D230" s="114" t="str">
        <f t="shared" si="3"/>
        <v>Julie Dixon</v>
      </c>
    </row>
    <row r="231" spans="1:4">
      <c r="A231">
        <v>131258</v>
      </c>
      <c r="B231" t="s">
        <v>363</v>
      </c>
      <c r="C231" t="s">
        <v>286</v>
      </c>
      <c r="D231" s="114" t="str">
        <f t="shared" si="3"/>
        <v>Jye Wagstaff</v>
      </c>
    </row>
    <row r="232" spans="1:4">
      <c r="A232">
        <v>123913</v>
      </c>
      <c r="B232" t="s">
        <v>446</v>
      </c>
      <c r="C232" t="s">
        <v>121</v>
      </c>
      <c r="D232" s="114" t="str">
        <f t="shared" si="3"/>
        <v>Kaitlyn Cooper</v>
      </c>
    </row>
    <row r="233" spans="1:4">
      <c r="A233">
        <v>133270</v>
      </c>
      <c r="B233" t="s">
        <v>972</v>
      </c>
      <c r="C233" t="s">
        <v>150</v>
      </c>
      <c r="D233" s="114" t="str">
        <f t="shared" si="3"/>
        <v>Kannon Crawshay</v>
      </c>
    </row>
    <row r="234" spans="1:4">
      <c r="A234">
        <v>132748</v>
      </c>
      <c r="B234" t="s">
        <v>659</v>
      </c>
      <c r="C234" t="s">
        <v>644</v>
      </c>
      <c r="D234" s="114" t="str">
        <f t="shared" si="3"/>
        <v>Karen Beltran</v>
      </c>
    </row>
    <row r="235" spans="1:4" ht="15">
      <c r="A235" s="178">
        <v>132508</v>
      </c>
      <c r="B235" t="s">
        <v>418</v>
      </c>
      <c r="C235" t="s">
        <v>419</v>
      </c>
      <c r="D235" s="114" t="str">
        <f t="shared" si="3"/>
        <v>Karlo Bergman</v>
      </c>
    </row>
    <row r="236" spans="1:4">
      <c r="A236">
        <v>121366</v>
      </c>
      <c r="B236" t="s">
        <v>668</v>
      </c>
      <c r="C236" t="s">
        <v>145</v>
      </c>
      <c r="D236" s="114" t="str">
        <f t="shared" si="3"/>
        <v>Kayne MacDonald</v>
      </c>
    </row>
    <row r="237" spans="1:4">
      <c r="A237">
        <v>131728</v>
      </c>
      <c r="B237" t="s">
        <v>474</v>
      </c>
      <c r="C237" t="s">
        <v>473</v>
      </c>
      <c r="D237" s="114" t="str">
        <f t="shared" si="3"/>
        <v>Keira Grace</v>
      </c>
    </row>
    <row r="238" spans="1:4">
      <c r="A238">
        <v>112282</v>
      </c>
      <c r="B238" t="s">
        <v>534</v>
      </c>
      <c r="C238" t="s">
        <v>532</v>
      </c>
      <c r="D238" s="114" t="str">
        <f t="shared" si="3"/>
        <v>Kellie Pearce</v>
      </c>
    </row>
    <row r="239" spans="1:4">
      <c r="A239">
        <v>131370</v>
      </c>
      <c r="B239" t="s">
        <v>515</v>
      </c>
      <c r="C239" t="s">
        <v>514</v>
      </c>
      <c r="D239" s="114" t="str">
        <f t="shared" si="3"/>
        <v>Khaled Malas</v>
      </c>
    </row>
    <row r="240" spans="1:4">
      <c r="A240">
        <v>132703</v>
      </c>
      <c r="B240" t="s">
        <v>657</v>
      </c>
      <c r="C240" t="s">
        <v>638</v>
      </c>
      <c r="D240" s="114" t="str">
        <f t="shared" si="3"/>
        <v>Kiel Dolenc</v>
      </c>
    </row>
    <row r="241" spans="1:4">
      <c r="A241">
        <v>132159</v>
      </c>
      <c r="B241" t="s">
        <v>365</v>
      </c>
      <c r="C241" t="s">
        <v>152</v>
      </c>
      <c r="D241" s="114" t="str">
        <f t="shared" si="3"/>
        <v>Koby Wilson</v>
      </c>
    </row>
    <row r="242" spans="1:4">
      <c r="A242">
        <v>123286</v>
      </c>
      <c r="B242" t="s">
        <v>130</v>
      </c>
      <c r="C242" t="s">
        <v>129</v>
      </c>
      <c r="D242" s="114" t="str">
        <f t="shared" si="3"/>
        <v>Kody Jenkins</v>
      </c>
    </row>
    <row r="243" spans="1:4">
      <c r="A243">
        <v>132824</v>
      </c>
      <c r="B243" t="s">
        <v>671</v>
      </c>
      <c r="C243" t="s">
        <v>339</v>
      </c>
      <c r="D243" s="114" t="str">
        <f t="shared" si="3"/>
        <v>Kosta Vusovic</v>
      </c>
    </row>
    <row r="244" spans="1:4" ht="15">
      <c r="A244" s="178">
        <v>123228</v>
      </c>
      <c r="B244" t="s">
        <v>131</v>
      </c>
      <c r="C244" t="s">
        <v>118</v>
      </c>
      <c r="D244" s="114" t="str">
        <f t="shared" si="3"/>
        <v>Kurtis Jackson</v>
      </c>
    </row>
    <row r="245" spans="1:4">
      <c r="A245">
        <v>121889</v>
      </c>
      <c r="B245" t="s">
        <v>956</v>
      </c>
      <c r="C245" t="s">
        <v>832</v>
      </c>
      <c r="D245" s="114" t="str">
        <f t="shared" si="3"/>
        <v>Lachie Mineeff</v>
      </c>
    </row>
    <row r="246" spans="1:4">
      <c r="A246">
        <v>121319</v>
      </c>
      <c r="B246" t="s">
        <v>90</v>
      </c>
      <c r="C246" t="s">
        <v>402</v>
      </c>
      <c r="D246" s="114" t="str">
        <f t="shared" si="3"/>
        <v>Lachlan Bourke</v>
      </c>
    </row>
    <row r="247" spans="1:4" ht="15">
      <c r="A247" s="178">
        <v>122012</v>
      </c>
      <c r="B247" t="s">
        <v>90</v>
      </c>
      <c r="C247" t="s">
        <v>436</v>
      </c>
      <c r="D247" s="114" t="str">
        <f t="shared" si="3"/>
        <v>Lachlan Cini</v>
      </c>
    </row>
    <row r="248" spans="1:4">
      <c r="A248">
        <v>131353</v>
      </c>
      <c r="B248" t="s">
        <v>90</v>
      </c>
      <c r="C248" t="s">
        <v>297</v>
      </c>
      <c r="D248" s="114" t="str">
        <f t="shared" si="3"/>
        <v>Lachlan Cull</v>
      </c>
    </row>
    <row r="249" spans="1:4">
      <c r="A249">
        <v>133226</v>
      </c>
      <c r="B249" t="s">
        <v>90</v>
      </c>
      <c r="C249" t="s">
        <v>138</v>
      </c>
      <c r="D249" s="114" t="str">
        <f t="shared" si="3"/>
        <v>Lachlan Harris</v>
      </c>
    </row>
    <row r="250" spans="1:4">
      <c r="A250">
        <v>121796</v>
      </c>
      <c r="B250" t="s">
        <v>90</v>
      </c>
      <c r="C250" t="s">
        <v>89</v>
      </c>
      <c r="D250" s="114" t="str">
        <f t="shared" si="3"/>
        <v>Lachlan Lynch</v>
      </c>
    </row>
    <row r="251" spans="1:4">
      <c r="A251">
        <v>130520</v>
      </c>
      <c r="B251" t="s">
        <v>90</v>
      </c>
      <c r="C251" t="s">
        <v>1071</v>
      </c>
      <c r="D251" s="114" t="str">
        <f t="shared" si="3"/>
        <v>Lachlan Willoughby</v>
      </c>
    </row>
    <row r="252" spans="1:4" ht="15">
      <c r="A252" s="178">
        <v>130745</v>
      </c>
      <c r="B252" t="s">
        <v>375</v>
      </c>
      <c r="C252" t="s">
        <v>395</v>
      </c>
      <c r="D252" s="114" t="str">
        <f t="shared" si="3"/>
        <v>Lawrence Su</v>
      </c>
    </row>
    <row r="253" spans="1:4">
      <c r="A253">
        <v>100629</v>
      </c>
      <c r="B253" t="s">
        <v>399</v>
      </c>
      <c r="C253" t="s">
        <v>584</v>
      </c>
      <c r="D253" s="114" t="str">
        <f t="shared" si="3"/>
        <v>Lee Somerville</v>
      </c>
    </row>
    <row r="254" spans="1:4">
      <c r="A254">
        <v>102980</v>
      </c>
      <c r="B254" t="s">
        <v>612</v>
      </c>
      <c r="C254" t="s">
        <v>613</v>
      </c>
      <c r="D254" s="114" t="str">
        <f t="shared" si="3"/>
        <v>Leigh Wright</v>
      </c>
    </row>
    <row r="255" spans="1:4">
      <c r="A255">
        <v>133430</v>
      </c>
      <c r="B255" t="s">
        <v>1074</v>
      </c>
      <c r="C255" t="s">
        <v>1067</v>
      </c>
      <c r="D255" s="114" t="str">
        <f t="shared" si="3"/>
        <v>Lennox Sheather</v>
      </c>
    </row>
    <row r="256" spans="1:4">
      <c r="A256">
        <v>130188</v>
      </c>
      <c r="B256" t="s">
        <v>958</v>
      </c>
      <c r="C256" t="s">
        <v>849</v>
      </c>
      <c r="D256" s="114" t="str">
        <f t="shared" si="3"/>
        <v>Leonardo Baird</v>
      </c>
    </row>
    <row r="257" spans="1:4">
      <c r="A257">
        <v>131758</v>
      </c>
      <c r="B257" t="s">
        <v>529</v>
      </c>
      <c r="C257" t="s">
        <v>110</v>
      </c>
      <c r="D257" s="114" t="str">
        <f t="shared" si="3"/>
        <v>Levi Oliver</v>
      </c>
    </row>
    <row r="258" spans="1:4">
      <c r="A258">
        <v>131006</v>
      </c>
      <c r="B258" t="s">
        <v>122</v>
      </c>
      <c r="C258" t="s">
        <v>345</v>
      </c>
      <c r="D258" s="114" t="str">
        <f t="shared" ref="D258:D321" si="4">CONCATENATE(B258," ",C258)</f>
        <v>Lewis Gotch</v>
      </c>
    </row>
    <row r="259" spans="1:4">
      <c r="A259">
        <v>111231</v>
      </c>
      <c r="B259" t="s">
        <v>122</v>
      </c>
      <c r="C259" t="s">
        <v>331</v>
      </c>
      <c r="D259" s="114" t="str">
        <f t="shared" si="4"/>
        <v>Lewis Gurney</v>
      </c>
    </row>
    <row r="260" spans="1:4">
      <c r="A260">
        <v>131952</v>
      </c>
      <c r="B260" t="s">
        <v>207</v>
      </c>
      <c r="C260" t="s">
        <v>337</v>
      </c>
      <c r="D260" s="114" t="str">
        <f t="shared" si="4"/>
        <v>Liam Mackie</v>
      </c>
    </row>
    <row r="261" spans="1:4">
      <c r="A261">
        <v>123623</v>
      </c>
      <c r="B261" t="s">
        <v>207</v>
      </c>
      <c r="C261" t="s">
        <v>198</v>
      </c>
      <c r="D261" s="114" t="str">
        <f t="shared" si="4"/>
        <v>Liam Waters</v>
      </c>
    </row>
    <row r="262" spans="1:4">
      <c r="A262">
        <v>132621</v>
      </c>
      <c r="B262" t="s">
        <v>207</v>
      </c>
      <c r="C262" t="s">
        <v>620</v>
      </c>
      <c r="D262" s="114" t="str">
        <f t="shared" si="4"/>
        <v>Liam Weatherhead</v>
      </c>
    </row>
    <row r="263" spans="1:4">
      <c r="A263">
        <v>105415</v>
      </c>
      <c r="B263" t="s">
        <v>953</v>
      </c>
      <c r="C263" t="s">
        <v>681</v>
      </c>
      <c r="D263" s="114" t="str">
        <f t="shared" si="4"/>
        <v>Lilian Stones</v>
      </c>
    </row>
    <row r="264" spans="1:4" ht="15">
      <c r="A264" s="178">
        <v>122131</v>
      </c>
      <c r="B264" t="s">
        <v>372</v>
      </c>
      <c r="C264" t="s">
        <v>234</v>
      </c>
      <c r="D264" s="114" t="str">
        <f t="shared" si="4"/>
        <v>Lily Sugden</v>
      </c>
    </row>
    <row r="265" spans="1:4">
      <c r="A265">
        <v>133283</v>
      </c>
      <c r="B265" t="s">
        <v>949</v>
      </c>
      <c r="C265" t="s">
        <v>929</v>
      </c>
      <c r="D265" s="114" t="str">
        <f t="shared" si="4"/>
        <v>Lisa Rogers</v>
      </c>
    </row>
    <row r="266" spans="1:4">
      <c r="A266">
        <v>131207</v>
      </c>
      <c r="B266" t="s">
        <v>135</v>
      </c>
      <c r="C266" t="s">
        <v>297</v>
      </c>
      <c r="D266" s="114" t="str">
        <f t="shared" si="4"/>
        <v>Logan Cull</v>
      </c>
    </row>
    <row r="267" spans="1:4">
      <c r="A267">
        <v>111230</v>
      </c>
      <c r="B267" t="s">
        <v>135</v>
      </c>
      <c r="C267" t="s">
        <v>331</v>
      </c>
      <c r="D267" s="114" t="str">
        <f t="shared" si="4"/>
        <v>Logan Gurney</v>
      </c>
    </row>
    <row r="268" spans="1:4">
      <c r="A268">
        <v>133200</v>
      </c>
      <c r="B268" t="s">
        <v>135</v>
      </c>
      <c r="C268" t="s">
        <v>653</v>
      </c>
      <c r="D268" s="114" t="str">
        <f t="shared" si="4"/>
        <v>Logan Macintosh</v>
      </c>
    </row>
    <row r="269" spans="1:4">
      <c r="A269">
        <v>130649</v>
      </c>
      <c r="B269" t="s">
        <v>135</v>
      </c>
      <c r="C269" t="s">
        <v>107</v>
      </c>
      <c r="D269" s="114" t="str">
        <f t="shared" si="4"/>
        <v>Logan Mitchell</v>
      </c>
    </row>
    <row r="270" spans="1:4">
      <c r="A270">
        <v>123203</v>
      </c>
      <c r="B270" t="s">
        <v>135</v>
      </c>
      <c r="C270" t="s">
        <v>134</v>
      </c>
      <c r="D270" s="114" t="str">
        <f t="shared" si="4"/>
        <v>Logan Orsini</v>
      </c>
    </row>
    <row r="271" spans="1:4">
      <c r="A271">
        <v>133000</v>
      </c>
      <c r="B271" t="s">
        <v>135</v>
      </c>
      <c r="C271" t="s">
        <v>622</v>
      </c>
      <c r="D271" s="114" t="str">
        <f t="shared" si="4"/>
        <v>Logan Scott</v>
      </c>
    </row>
    <row r="272" spans="1:4">
      <c r="A272">
        <v>111961</v>
      </c>
      <c r="B272" t="s">
        <v>135</v>
      </c>
      <c r="C272" t="s">
        <v>146</v>
      </c>
      <c r="D272" s="114" t="str">
        <f t="shared" si="4"/>
        <v>Logan Spiteri</v>
      </c>
    </row>
    <row r="273" spans="1:4">
      <c r="A273">
        <v>131286</v>
      </c>
      <c r="B273" t="s">
        <v>135</v>
      </c>
      <c r="C273" t="s">
        <v>602</v>
      </c>
      <c r="D273" s="114" t="str">
        <f t="shared" si="4"/>
        <v>Logan Veres</v>
      </c>
    </row>
    <row r="274" spans="1:4">
      <c r="A274">
        <v>111265</v>
      </c>
      <c r="B274" t="s">
        <v>478</v>
      </c>
      <c r="C274" t="s">
        <v>151</v>
      </c>
      <c r="D274" s="114" t="str">
        <f t="shared" si="4"/>
        <v>Luca Guidone</v>
      </c>
    </row>
    <row r="275" spans="1:4">
      <c r="A275">
        <v>131181</v>
      </c>
      <c r="B275" t="s">
        <v>147</v>
      </c>
      <c r="C275" t="s">
        <v>617</v>
      </c>
      <c r="D275" s="114" t="str">
        <f t="shared" si="4"/>
        <v>Lucas Van Twest</v>
      </c>
    </row>
    <row r="276" spans="1:4">
      <c r="A276">
        <v>121029</v>
      </c>
      <c r="B276" t="s">
        <v>147</v>
      </c>
      <c r="C276" t="s">
        <v>142</v>
      </c>
      <c r="D276" s="114" t="str">
        <f t="shared" si="4"/>
        <v>Lucas Youl</v>
      </c>
    </row>
    <row r="277" spans="1:4">
      <c r="A277">
        <v>132684</v>
      </c>
      <c r="B277" t="s">
        <v>662</v>
      </c>
      <c r="C277" t="s">
        <v>635</v>
      </c>
      <c r="D277" s="114" t="str">
        <f t="shared" si="4"/>
        <v>Luka Kuster</v>
      </c>
    </row>
    <row r="278" spans="1:4">
      <c r="A278">
        <v>131364</v>
      </c>
      <c r="B278" t="s">
        <v>364</v>
      </c>
      <c r="C278" t="s">
        <v>110</v>
      </c>
      <c r="D278" s="114" t="str">
        <f t="shared" si="4"/>
        <v>Lukas Oliver</v>
      </c>
    </row>
    <row r="279" spans="1:4">
      <c r="A279">
        <v>131962</v>
      </c>
      <c r="B279" t="s">
        <v>79</v>
      </c>
      <c r="C279" t="s">
        <v>470</v>
      </c>
      <c r="D279" s="114" t="str">
        <f t="shared" si="4"/>
        <v>Luke Gillespie</v>
      </c>
    </row>
    <row r="280" spans="1:4" ht="15">
      <c r="A280" s="178">
        <v>132587</v>
      </c>
      <c r="B280" t="s">
        <v>79</v>
      </c>
      <c r="C280" t="s">
        <v>618</v>
      </c>
      <c r="D280" s="114" t="str">
        <f t="shared" si="4"/>
        <v>Luke Rhodes</v>
      </c>
    </row>
    <row r="281" spans="1:4" ht="15">
      <c r="A281" s="178">
        <v>123925</v>
      </c>
      <c r="B281" t="s">
        <v>79</v>
      </c>
      <c r="C281" t="s">
        <v>162</v>
      </c>
      <c r="D281" s="114" t="str">
        <f t="shared" si="4"/>
        <v>Luke Saker</v>
      </c>
    </row>
    <row r="282" spans="1:4" ht="15">
      <c r="A282" s="178">
        <v>110203</v>
      </c>
      <c r="B282" t="s">
        <v>79</v>
      </c>
      <c r="C282" t="s">
        <v>577</v>
      </c>
      <c r="D282" s="114" t="str">
        <f t="shared" si="4"/>
        <v>Luke Seymour</v>
      </c>
    </row>
    <row r="283" spans="1:4">
      <c r="A283">
        <v>132195</v>
      </c>
      <c r="B283" t="s">
        <v>411</v>
      </c>
      <c r="C283" t="s">
        <v>412</v>
      </c>
      <c r="D283" s="114" t="str">
        <f t="shared" si="4"/>
        <v>Lydia Balat</v>
      </c>
    </row>
    <row r="284" spans="1:4" ht="15">
      <c r="A284" s="178">
        <v>124283</v>
      </c>
      <c r="B284" t="s">
        <v>538</v>
      </c>
      <c r="C284" t="s">
        <v>537</v>
      </c>
      <c r="D284" s="114" t="str">
        <f t="shared" si="4"/>
        <v>Maksim Petrovic</v>
      </c>
    </row>
    <row r="285" spans="1:4">
      <c r="A285">
        <v>124084</v>
      </c>
      <c r="B285" t="s">
        <v>171</v>
      </c>
      <c r="C285" t="s">
        <v>172</v>
      </c>
      <c r="D285" s="114" t="str">
        <f t="shared" si="4"/>
        <v>Marcus Culbi</v>
      </c>
    </row>
    <row r="286" spans="1:4" ht="15">
      <c r="A286" s="178">
        <v>124407</v>
      </c>
      <c r="B286" t="s">
        <v>171</v>
      </c>
      <c r="C286" t="s">
        <v>193</v>
      </c>
      <c r="D286" s="114" t="str">
        <f t="shared" si="4"/>
        <v>Marcus Kemal</v>
      </c>
    </row>
    <row r="287" spans="1:4">
      <c r="A287">
        <v>124551</v>
      </c>
      <c r="B287" t="s">
        <v>171</v>
      </c>
      <c r="C287" t="s">
        <v>256</v>
      </c>
      <c r="D287" s="114" t="str">
        <f t="shared" si="4"/>
        <v>Marcus O'Connor</v>
      </c>
    </row>
    <row r="288" spans="1:4">
      <c r="A288">
        <v>131335</v>
      </c>
      <c r="B288" t="s">
        <v>250</v>
      </c>
      <c r="C288" t="s">
        <v>585</v>
      </c>
      <c r="D288" s="114" t="str">
        <f t="shared" si="4"/>
        <v>Mario Sprajcer</v>
      </c>
    </row>
    <row r="289" spans="1:4">
      <c r="A289">
        <v>133490</v>
      </c>
      <c r="B289" t="s">
        <v>563</v>
      </c>
      <c r="C289" t="s">
        <v>401</v>
      </c>
      <c r="D289" s="114" t="str">
        <f t="shared" si="4"/>
        <v>Mark Thompson</v>
      </c>
    </row>
    <row r="290" spans="1:4">
      <c r="A290">
        <v>132009</v>
      </c>
      <c r="B290" t="s">
        <v>1075</v>
      </c>
      <c r="C290" t="s">
        <v>623</v>
      </c>
      <c r="D290" s="114" t="str">
        <f t="shared" si="4"/>
        <v>MarkIan Attard</v>
      </c>
    </row>
    <row r="291" spans="1:4">
      <c r="A291">
        <v>121600</v>
      </c>
      <c r="B291" t="s">
        <v>458</v>
      </c>
      <c r="C291" t="s">
        <v>459</v>
      </c>
      <c r="D291" s="114" t="str">
        <f t="shared" si="4"/>
        <v>Martin Dunlop</v>
      </c>
    </row>
    <row r="292" spans="1:4">
      <c r="A292">
        <v>121284</v>
      </c>
      <c r="B292" t="s">
        <v>458</v>
      </c>
      <c r="C292" t="s">
        <v>117</v>
      </c>
      <c r="D292" s="114" t="str">
        <f t="shared" si="4"/>
        <v>Martin Emr</v>
      </c>
    </row>
    <row r="293" spans="1:4">
      <c r="A293">
        <v>132786</v>
      </c>
      <c r="B293" t="s">
        <v>458</v>
      </c>
      <c r="C293" t="s">
        <v>640</v>
      </c>
      <c r="D293" s="114" t="str">
        <f t="shared" si="4"/>
        <v>Martin Garland</v>
      </c>
    </row>
    <row r="294" spans="1:4">
      <c r="A294">
        <v>132273</v>
      </c>
      <c r="B294" t="s">
        <v>200</v>
      </c>
      <c r="C294" t="s">
        <v>408</v>
      </c>
      <c r="D294" s="114" t="str">
        <f t="shared" si="4"/>
        <v>Mason Ashdown</v>
      </c>
    </row>
    <row r="295" spans="1:4" ht="15">
      <c r="A295" s="178">
        <v>132381</v>
      </c>
      <c r="B295" t="s">
        <v>200</v>
      </c>
      <c r="C295" t="s">
        <v>338</v>
      </c>
      <c r="D295" s="114" t="str">
        <f t="shared" si="4"/>
        <v>Mason Mepham</v>
      </c>
    </row>
    <row r="296" spans="1:4">
      <c r="A296">
        <v>121068</v>
      </c>
      <c r="B296" t="s">
        <v>389</v>
      </c>
      <c r="C296" t="s">
        <v>78</v>
      </c>
      <c r="D296" s="114" t="str">
        <f t="shared" si="4"/>
        <v>Mathew Algie</v>
      </c>
    </row>
    <row r="297" spans="1:4">
      <c r="A297">
        <v>132201</v>
      </c>
      <c r="B297" t="s">
        <v>99</v>
      </c>
      <c r="C297" t="s">
        <v>338</v>
      </c>
      <c r="D297" s="114" t="str">
        <f t="shared" si="4"/>
        <v>Matt Mepham</v>
      </c>
    </row>
    <row r="298" spans="1:4">
      <c r="A298">
        <v>132746</v>
      </c>
      <c r="B298" t="s">
        <v>551</v>
      </c>
      <c r="C298" t="s">
        <v>643</v>
      </c>
      <c r="D298" s="114" t="str">
        <f t="shared" si="4"/>
        <v>Matthew Cook</v>
      </c>
    </row>
    <row r="299" spans="1:4">
      <c r="A299">
        <v>111642</v>
      </c>
      <c r="B299" t="s">
        <v>551</v>
      </c>
      <c r="C299" t="s">
        <v>110</v>
      </c>
      <c r="D299" s="114" t="str">
        <f t="shared" si="4"/>
        <v>Matthew Oliver</v>
      </c>
    </row>
    <row r="300" spans="1:4">
      <c r="A300">
        <v>132880</v>
      </c>
      <c r="B300" t="s">
        <v>551</v>
      </c>
      <c r="C300" t="s">
        <v>938</v>
      </c>
      <c r="D300" s="114" t="str">
        <f t="shared" si="4"/>
        <v>Matthew Salter</v>
      </c>
    </row>
    <row r="301" spans="1:4">
      <c r="A301">
        <v>122459</v>
      </c>
      <c r="B301" t="s">
        <v>201</v>
      </c>
      <c r="C301" t="s">
        <v>141</v>
      </c>
      <c r="D301" s="114" t="str">
        <f t="shared" si="4"/>
        <v>Max Goodman</v>
      </c>
    </row>
    <row r="302" spans="1:4" ht="15">
      <c r="A302" s="178">
        <v>130117</v>
      </c>
      <c r="B302" t="s">
        <v>201</v>
      </c>
      <c r="C302" t="s">
        <v>398</v>
      </c>
      <c r="D302" s="114" t="str">
        <f t="shared" si="4"/>
        <v>Max Nader</v>
      </c>
    </row>
    <row r="303" spans="1:4">
      <c r="A303">
        <v>130640</v>
      </c>
      <c r="B303" t="s">
        <v>373</v>
      </c>
      <c r="C303" t="s">
        <v>394</v>
      </c>
      <c r="D303" s="114" t="str">
        <f t="shared" si="4"/>
        <v>Maximus Morgan</v>
      </c>
    </row>
    <row r="304" spans="1:4">
      <c r="A304">
        <v>109432</v>
      </c>
      <c r="B304" t="s">
        <v>609</v>
      </c>
      <c r="C304" t="s">
        <v>610</v>
      </c>
      <c r="D304" s="114" t="str">
        <f t="shared" si="4"/>
        <v>Melissa Whitmore</v>
      </c>
    </row>
    <row r="305" spans="1:4">
      <c r="A305">
        <v>132141</v>
      </c>
      <c r="B305" t="s">
        <v>472</v>
      </c>
      <c r="C305" t="s">
        <v>141</v>
      </c>
      <c r="D305" s="114" t="str">
        <f t="shared" si="4"/>
        <v>Mellissa Goodman</v>
      </c>
    </row>
    <row r="306" spans="1:4" ht="15">
      <c r="A306" s="178">
        <v>132448</v>
      </c>
      <c r="B306" t="s">
        <v>516</v>
      </c>
      <c r="C306" t="s">
        <v>517</v>
      </c>
      <c r="D306" s="114" t="str">
        <f t="shared" si="4"/>
        <v>Memphis Malong</v>
      </c>
    </row>
    <row r="307" spans="1:4">
      <c r="A307">
        <v>130828</v>
      </c>
      <c r="B307" t="s">
        <v>362</v>
      </c>
      <c r="C307" t="s">
        <v>340</v>
      </c>
      <c r="D307" s="114" t="str">
        <f t="shared" si="4"/>
        <v>Mia Schellenberg</v>
      </c>
    </row>
    <row r="308" spans="1:4">
      <c r="A308">
        <v>131760</v>
      </c>
      <c r="B308" t="s">
        <v>393</v>
      </c>
      <c r="C308" t="s">
        <v>344</v>
      </c>
      <c r="D308" s="114" t="str">
        <f t="shared" si="4"/>
        <v>Michael Gauci</v>
      </c>
    </row>
    <row r="309" spans="1:4">
      <c r="A309">
        <v>131065</v>
      </c>
      <c r="B309" t="s">
        <v>393</v>
      </c>
      <c r="C309" t="s">
        <v>492</v>
      </c>
      <c r="D309" s="114" t="str">
        <f t="shared" si="4"/>
        <v>Michael Kavich</v>
      </c>
    </row>
    <row r="310" spans="1:4">
      <c r="A310">
        <v>132683</v>
      </c>
      <c r="B310" t="s">
        <v>393</v>
      </c>
      <c r="C310" t="s">
        <v>635</v>
      </c>
      <c r="D310" s="114" t="str">
        <f t="shared" si="4"/>
        <v>Michael Kuster</v>
      </c>
    </row>
    <row r="311" spans="1:4">
      <c r="A311">
        <v>120907</v>
      </c>
      <c r="B311" t="s">
        <v>393</v>
      </c>
      <c r="C311" t="s">
        <v>328</v>
      </c>
      <c r="D311" s="114" t="str">
        <f t="shared" si="4"/>
        <v>Michael Miles</v>
      </c>
    </row>
    <row r="312" spans="1:4">
      <c r="A312">
        <v>131941</v>
      </c>
      <c r="B312" t="s">
        <v>393</v>
      </c>
      <c r="C312" t="s">
        <v>583</v>
      </c>
      <c r="D312" s="114" t="str">
        <f t="shared" si="4"/>
        <v>Michael Smith</v>
      </c>
    </row>
    <row r="313" spans="1:4">
      <c r="A313">
        <v>130966</v>
      </c>
      <c r="B313" t="s">
        <v>393</v>
      </c>
      <c r="C313" t="s">
        <v>602</v>
      </c>
      <c r="D313" s="114" t="str">
        <f t="shared" si="4"/>
        <v>Michael Veres</v>
      </c>
    </row>
    <row r="314" spans="1:4" ht="15">
      <c r="A314" s="178">
        <v>131447</v>
      </c>
      <c r="B314" t="s">
        <v>393</v>
      </c>
      <c r="C314" t="s">
        <v>603</v>
      </c>
      <c r="D314" s="114" t="str">
        <f t="shared" si="4"/>
        <v>Michael Walker</v>
      </c>
    </row>
    <row r="315" spans="1:4">
      <c r="A315">
        <v>107907</v>
      </c>
      <c r="B315" t="s">
        <v>202</v>
      </c>
      <c r="C315" t="s">
        <v>194</v>
      </c>
      <c r="D315" s="114" t="str">
        <f t="shared" si="4"/>
        <v>Mitch Lozina</v>
      </c>
    </row>
    <row r="316" spans="1:4">
      <c r="A316">
        <v>130277</v>
      </c>
      <c r="B316" t="s">
        <v>107</v>
      </c>
      <c r="C316" t="s">
        <v>415</v>
      </c>
      <c r="D316" s="114" t="str">
        <f t="shared" si="4"/>
        <v>Mitchell Beever</v>
      </c>
    </row>
    <row r="317" spans="1:4" ht="15">
      <c r="A317" s="178">
        <v>132004</v>
      </c>
      <c r="B317" t="s">
        <v>107</v>
      </c>
      <c r="C317" t="s">
        <v>428</v>
      </c>
      <c r="D317" s="114" t="str">
        <f t="shared" si="4"/>
        <v>Mitchell Buccicatino</v>
      </c>
    </row>
    <row r="318" spans="1:4">
      <c r="A318">
        <v>132719</v>
      </c>
      <c r="B318" t="s">
        <v>107</v>
      </c>
      <c r="C318" t="s">
        <v>583</v>
      </c>
      <c r="D318" s="114" t="str">
        <f t="shared" si="4"/>
        <v>Mitchell Smith</v>
      </c>
    </row>
    <row r="319" spans="1:4">
      <c r="A319">
        <v>131369</v>
      </c>
      <c r="B319" t="s">
        <v>513</v>
      </c>
      <c r="C319" t="s">
        <v>514</v>
      </c>
      <c r="D319" s="114" t="str">
        <f t="shared" si="4"/>
        <v>Mohamad Malas</v>
      </c>
    </row>
    <row r="320" spans="1:4">
      <c r="A320">
        <v>123613</v>
      </c>
      <c r="B320" t="s">
        <v>385</v>
      </c>
      <c r="C320" t="s">
        <v>103</v>
      </c>
      <c r="D320" s="114" t="str">
        <f t="shared" si="4"/>
        <v>Nadia Vermeulen</v>
      </c>
    </row>
    <row r="321" spans="1:4">
      <c r="A321">
        <v>133068</v>
      </c>
      <c r="B321" t="s">
        <v>357</v>
      </c>
      <c r="C321" t="s">
        <v>470</v>
      </c>
      <c r="D321" s="114" t="str">
        <f t="shared" si="4"/>
        <v>Nate Gillespie</v>
      </c>
    </row>
    <row r="322" spans="1:4">
      <c r="A322">
        <v>122669</v>
      </c>
      <c r="B322" t="s">
        <v>357</v>
      </c>
      <c r="C322" t="s">
        <v>220</v>
      </c>
      <c r="D322" s="114" t="str">
        <f t="shared" ref="D322:D385" si="5">CONCATENATE(B322," ",C322)</f>
        <v>Nate Hughes</v>
      </c>
    </row>
    <row r="323" spans="1:4">
      <c r="A323">
        <v>131361</v>
      </c>
      <c r="B323" t="s">
        <v>357</v>
      </c>
      <c r="C323" t="s">
        <v>180</v>
      </c>
      <c r="D323" s="114" t="str">
        <f t="shared" si="5"/>
        <v>Nate Robinson</v>
      </c>
    </row>
    <row r="324" spans="1:4">
      <c r="A324">
        <v>131415</v>
      </c>
      <c r="B324" t="s">
        <v>390</v>
      </c>
      <c r="C324" t="s">
        <v>427</v>
      </c>
      <c r="D324" s="114" t="str">
        <f t="shared" si="5"/>
        <v>Nathan Brown</v>
      </c>
    </row>
    <row r="325" spans="1:4">
      <c r="A325">
        <v>131005</v>
      </c>
      <c r="B325" t="s">
        <v>390</v>
      </c>
      <c r="C325" t="s">
        <v>345</v>
      </c>
      <c r="D325" s="114" t="str">
        <f t="shared" si="5"/>
        <v>Nathan Gotch</v>
      </c>
    </row>
    <row r="326" spans="1:4" ht="15">
      <c r="A326" s="178">
        <v>106408</v>
      </c>
      <c r="B326" t="s">
        <v>390</v>
      </c>
      <c r="C326" t="s">
        <v>480</v>
      </c>
      <c r="D326" s="114" t="str">
        <f t="shared" si="5"/>
        <v>Nathan Harwood</v>
      </c>
    </row>
    <row r="327" spans="1:4" ht="15">
      <c r="A327" s="178">
        <v>122119</v>
      </c>
      <c r="B327" t="s">
        <v>390</v>
      </c>
      <c r="C327" t="s">
        <v>168</v>
      </c>
      <c r="D327" s="114" t="str">
        <f t="shared" si="5"/>
        <v>Nathan Kasalo</v>
      </c>
    </row>
    <row r="328" spans="1:4">
      <c r="A328">
        <v>122002</v>
      </c>
      <c r="B328" t="s">
        <v>600</v>
      </c>
      <c r="C328" t="s">
        <v>102</v>
      </c>
      <c r="D328" s="114" t="str">
        <f t="shared" si="5"/>
        <v>Neel Vats</v>
      </c>
    </row>
    <row r="329" spans="1:4">
      <c r="A329">
        <v>121891</v>
      </c>
      <c r="B329" t="s">
        <v>955</v>
      </c>
      <c r="C329" t="s">
        <v>832</v>
      </c>
      <c r="D329" s="114" t="str">
        <f t="shared" si="5"/>
        <v>Neil Mineeff</v>
      </c>
    </row>
    <row r="330" spans="1:4">
      <c r="A330">
        <v>132888</v>
      </c>
      <c r="B330" t="s">
        <v>660</v>
      </c>
      <c r="C330" t="s">
        <v>652</v>
      </c>
      <c r="D330" s="114" t="str">
        <f t="shared" si="5"/>
        <v>Nelson Bowen</v>
      </c>
    </row>
    <row r="331" spans="1:4">
      <c r="A331">
        <v>100270</v>
      </c>
      <c r="B331" t="s">
        <v>387</v>
      </c>
      <c r="C331" t="s">
        <v>127</v>
      </c>
      <c r="D331" s="114" t="str">
        <f t="shared" si="5"/>
        <v>Nicholas Becker</v>
      </c>
    </row>
    <row r="332" spans="1:4">
      <c r="A332">
        <v>103532</v>
      </c>
      <c r="B332" t="s">
        <v>387</v>
      </c>
      <c r="C332" t="s">
        <v>150</v>
      </c>
      <c r="D332" s="114" t="str">
        <f t="shared" si="5"/>
        <v>Nicholas Crawshay</v>
      </c>
    </row>
    <row r="333" spans="1:4">
      <c r="A333">
        <v>132744</v>
      </c>
      <c r="B333" t="s">
        <v>387</v>
      </c>
      <c r="C333" t="s">
        <v>641</v>
      </c>
      <c r="D333" s="114" t="str">
        <f t="shared" si="5"/>
        <v>Nicholas Rouggos</v>
      </c>
    </row>
    <row r="334" spans="1:4">
      <c r="A334">
        <v>131456</v>
      </c>
      <c r="B334" t="s">
        <v>491</v>
      </c>
      <c r="C334" t="s">
        <v>284</v>
      </c>
      <c r="D334" s="114" t="str">
        <f t="shared" si="5"/>
        <v>Nick Karmalis</v>
      </c>
    </row>
    <row r="335" spans="1:4" ht="15">
      <c r="A335" s="178">
        <v>130641</v>
      </c>
      <c r="B335" t="s">
        <v>374</v>
      </c>
      <c r="C335" t="s">
        <v>394</v>
      </c>
      <c r="D335" s="114" t="str">
        <f t="shared" si="5"/>
        <v>Nicolas Morgan</v>
      </c>
    </row>
    <row r="336" spans="1:4">
      <c r="A336">
        <v>132202</v>
      </c>
      <c r="B336" t="s">
        <v>165</v>
      </c>
      <c r="C336" t="s">
        <v>338</v>
      </c>
      <c r="D336" s="114" t="str">
        <f t="shared" si="5"/>
        <v>Noah Mepham</v>
      </c>
    </row>
    <row r="337" spans="1:4" ht="15">
      <c r="A337" s="178">
        <v>123802</v>
      </c>
      <c r="B337" t="s">
        <v>165</v>
      </c>
      <c r="C337" t="s">
        <v>166</v>
      </c>
      <c r="D337" s="114" t="str">
        <f t="shared" si="5"/>
        <v>Noah Taylor</v>
      </c>
    </row>
    <row r="338" spans="1:4">
      <c r="A338">
        <v>132754</v>
      </c>
      <c r="B338" t="s">
        <v>110</v>
      </c>
      <c r="C338" t="s">
        <v>655</v>
      </c>
      <c r="D338" s="114" t="str">
        <f t="shared" si="5"/>
        <v>Oliver Cole</v>
      </c>
    </row>
    <row r="339" spans="1:4">
      <c r="A339">
        <v>120267</v>
      </c>
      <c r="B339" t="s">
        <v>110</v>
      </c>
      <c r="C339" t="s">
        <v>822</v>
      </c>
      <c r="D339" s="114" t="str">
        <f t="shared" si="5"/>
        <v>Oliver Estasy</v>
      </c>
    </row>
    <row r="340" spans="1:4">
      <c r="A340">
        <v>109160</v>
      </c>
      <c r="B340" t="s">
        <v>110</v>
      </c>
      <c r="C340" t="s">
        <v>111</v>
      </c>
      <c r="D340" s="114" t="str">
        <f t="shared" si="5"/>
        <v>Oliver Saade</v>
      </c>
    </row>
    <row r="341" spans="1:4">
      <c r="A341">
        <v>133193</v>
      </c>
      <c r="B341" t="s">
        <v>968</v>
      </c>
      <c r="C341" t="s">
        <v>918</v>
      </c>
      <c r="D341" s="114" t="str">
        <f t="shared" si="5"/>
        <v>Olivia Kus</v>
      </c>
    </row>
    <row r="342" spans="1:4" ht="15">
      <c r="A342" s="178">
        <v>130111</v>
      </c>
      <c r="B342" t="s">
        <v>112</v>
      </c>
      <c r="C342" t="s">
        <v>254</v>
      </c>
      <c r="D342" s="114" t="str">
        <f t="shared" si="5"/>
        <v>Oscar Liston</v>
      </c>
    </row>
    <row r="343" spans="1:4">
      <c r="A343">
        <v>131078</v>
      </c>
      <c r="B343" t="s">
        <v>423</v>
      </c>
      <c r="C343" t="s">
        <v>640</v>
      </c>
      <c r="D343" s="114" t="str">
        <f t="shared" si="5"/>
        <v>Owen Garland</v>
      </c>
    </row>
    <row r="344" spans="1:4">
      <c r="A344">
        <v>100343</v>
      </c>
      <c r="B344" t="s">
        <v>444</v>
      </c>
      <c r="C344" t="s">
        <v>518</v>
      </c>
      <c r="D344" s="114" t="str">
        <f t="shared" si="5"/>
        <v>Pamela Mathews</v>
      </c>
    </row>
    <row r="345" spans="1:4">
      <c r="A345">
        <v>133126</v>
      </c>
      <c r="B345" t="s">
        <v>959</v>
      </c>
      <c r="C345" t="s">
        <v>852</v>
      </c>
      <c r="D345" s="114" t="str">
        <f t="shared" si="5"/>
        <v>Patrick Catanzariti</v>
      </c>
    </row>
    <row r="346" spans="1:4">
      <c r="A346">
        <v>133128</v>
      </c>
      <c r="B346" t="s">
        <v>959</v>
      </c>
      <c r="C346" t="s">
        <v>852</v>
      </c>
      <c r="D346" s="114" t="str">
        <f t="shared" si="5"/>
        <v>Patrick Catanzariti</v>
      </c>
    </row>
    <row r="347" spans="1:4" ht="15">
      <c r="A347" s="178">
        <v>132569</v>
      </c>
      <c r="B347" t="s">
        <v>461</v>
      </c>
      <c r="C347" t="s">
        <v>289</v>
      </c>
      <c r="D347" s="114" t="str">
        <f t="shared" si="5"/>
        <v>Paul Ellul</v>
      </c>
    </row>
    <row r="348" spans="1:4">
      <c r="A348">
        <v>120098</v>
      </c>
      <c r="B348" t="s">
        <v>461</v>
      </c>
      <c r="C348" t="s">
        <v>81</v>
      </c>
      <c r="D348" s="114" t="str">
        <f t="shared" si="5"/>
        <v>Paul Hunter</v>
      </c>
    </row>
    <row r="349" spans="1:4">
      <c r="A349">
        <v>106521</v>
      </c>
      <c r="B349" t="s">
        <v>461</v>
      </c>
      <c r="C349" t="s">
        <v>928</v>
      </c>
      <c r="D349" s="114" t="str">
        <f t="shared" si="5"/>
        <v>Paul Renshaw</v>
      </c>
    </row>
    <row r="350" spans="1:4">
      <c r="A350">
        <v>123673</v>
      </c>
      <c r="B350" t="s">
        <v>549</v>
      </c>
      <c r="C350" t="s">
        <v>550</v>
      </c>
      <c r="D350" s="114" t="str">
        <f t="shared" si="5"/>
        <v>PAUL REYNOLDS</v>
      </c>
    </row>
    <row r="351" spans="1:4">
      <c r="A351">
        <v>120894</v>
      </c>
      <c r="B351" t="s">
        <v>461</v>
      </c>
      <c r="C351" t="s">
        <v>152</v>
      </c>
      <c r="D351" s="114" t="str">
        <f t="shared" si="5"/>
        <v>Paul Wilson</v>
      </c>
    </row>
    <row r="352" spans="1:4">
      <c r="A352">
        <v>131806</v>
      </c>
      <c r="B352" t="s">
        <v>483</v>
      </c>
      <c r="C352" t="s">
        <v>508</v>
      </c>
      <c r="D352" s="114" t="str">
        <f t="shared" si="5"/>
        <v>Peter Lown</v>
      </c>
    </row>
    <row r="353" spans="1:4" ht="15">
      <c r="A353" s="178">
        <v>105194</v>
      </c>
      <c r="B353" t="s">
        <v>483</v>
      </c>
      <c r="C353" t="s">
        <v>532</v>
      </c>
      <c r="D353" s="114" t="str">
        <f t="shared" si="5"/>
        <v>Peter Pearce</v>
      </c>
    </row>
    <row r="354" spans="1:4">
      <c r="A354">
        <v>109307</v>
      </c>
      <c r="B354" t="s">
        <v>670</v>
      </c>
      <c r="C354" t="s">
        <v>647</v>
      </c>
      <c r="D354" s="114" t="str">
        <f t="shared" si="5"/>
        <v>Phillip Trott</v>
      </c>
    </row>
    <row r="355" spans="1:4">
      <c r="A355">
        <v>131509</v>
      </c>
      <c r="B355" t="s">
        <v>449</v>
      </c>
      <c r="C355" t="s">
        <v>172</v>
      </c>
      <c r="D355" s="114" t="str">
        <f t="shared" si="5"/>
        <v>Pierre Culbi</v>
      </c>
    </row>
    <row r="356" spans="1:4" ht="15">
      <c r="A356" s="178">
        <v>132432</v>
      </c>
      <c r="B356" t="s">
        <v>543</v>
      </c>
      <c r="C356" t="s">
        <v>544</v>
      </c>
      <c r="D356" s="114" t="str">
        <f t="shared" si="5"/>
        <v>Reece Powles</v>
      </c>
    </row>
    <row r="357" spans="1:4">
      <c r="A357">
        <v>130421</v>
      </c>
      <c r="B357" t="s">
        <v>543</v>
      </c>
      <c r="C357" t="s">
        <v>180</v>
      </c>
      <c r="D357" s="114" t="str">
        <f t="shared" si="5"/>
        <v>Reece Robinson</v>
      </c>
    </row>
    <row r="358" spans="1:4">
      <c r="A358">
        <v>131360</v>
      </c>
      <c r="B358" t="s">
        <v>555</v>
      </c>
      <c r="C358" t="s">
        <v>180</v>
      </c>
      <c r="D358" s="114" t="str">
        <f t="shared" si="5"/>
        <v>Reed Robinson</v>
      </c>
    </row>
    <row r="359" spans="1:4">
      <c r="A359">
        <v>105293</v>
      </c>
      <c r="B359" t="s">
        <v>533</v>
      </c>
      <c r="C359" t="s">
        <v>532</v>
      </c>
      <c r="D359" s="114" t="str">
        <f t="shared" si="5"/>
        <v>Rhys Pearce</v>
      </c>
    </row>
    <row r="360" spans="1:4">
      <c r="A360">
        <v>132738</v>
      </c>
      <c r="B360" t="s">
        <v>184</v>
      </c>
      <c r="C360" t="s">
        <v>935</v>
      </c>
      <c r="D360" s="114" t="str">
        <f t="shared" si="5"/>
        <v>Riley Bedford</v>
      </c>
    </row>
    <row r="361" spans="1:4">
      <c r="A361">
        <v>131757</v>
      </c>
      <c r="B361" t="s">
        <v>184</v>
      </c>
      <c r="C361" t="s">
        <v>106</v>
      </c>
      <c r="D361" s="114" t="str">
        <f t="shared" si="5"/>
        <v>Riley Shipley</v>
      </c>
    </row>
    <row r="362" spans="1:4">
      <c r="A362">
        <v>132010</v>
      </c>
      <c r="B362" t="s">
        <v>184</v>
      </c>
      <c r="C362" t="s">
        <v>106</v>
      </c>
      <c r="D362" s="114" t="str">
        <f t="shared" si="5"/>
        <v>Riley Shipley</v>
      </c>
    </row>
    <row r="363" spans="1:4">
      <c r="A363">
        <v>131089</v>
      </c>
      <c r="B363" t="s">
        <v>380</v>
      </c>
      <c r="C363" t="s">
        <v>397</v>
      </c>
      <c r="D363" s="114" t="str">
        <f t="shared" si="5"/>
        <v>Rishi Pothori</v>
      </c>
    </row>
    <row r="364" spans="1:4" ht="15">
      <c r="A364" s="178">
        <v>130924</v>
      </c>
      <c r="B364" t="s">
        <v>356</v>
      </c>
      <c r="C364" t="s">
        <v>276</v>
      </c>
      <c r="D364" s="114" t="str">
        <f t="shared" si="5"/>
        <v>River Rodemark</v>
      </c>
    </row>
    <row r="365" spans="1:4" ht="15">
      <c r="A365" s="178">
        <v>121084</v>
      </c>
      <c r="B365" t="s">
        <v>381</v>
      </c>
      <c r="C365" t="s">
        <v>173</v>
      </c>
      <c r="D365" s="114" t="str">
        <f t="shared" si="5"/>
        <v>Robert Cribbin</v>
      </c>
    </row>
    <row r="366" spans="1:4" ht="15">
      <c r="A366" s="178">
        <v>124191</v>
      </c>
      <c r="B366" t="s">
        <v>381</v>
      </c>
      <c r="C366" t="s">
        <v>173</v>
      </c>
      <c r="D366" s="114" t="str">
        <f t="shared" si="5"/>
        <v>Robert Cribbin</v>
      </c>
    </row>
    <row r="367" spans="1:4">
      <c r="A367">
        <v>131236</v>
      </c>
      <c r="B367" t="s">
        <v>381</v>
      </c>
      <c r="C367" t="s">
        <v>468</v>
      </c>
      <c r="D367" s="114" t="str">
        <f t="shared" si="5"/>
        <v>Robert Richard</v>
      </c>
    </row>
    <row r="368" spans="1:4">
      <c r="A368">
        <v>132127</v>
      </c>
      <c r="B368" t="s">
        <v>416</v>
      </c>
      <c r="C368" t="s">
        <v>417</v>
      </c>
      <c r="D368" s="114" t="str">
        <f t="shared" si="5"/>
        <v>Rodney Bellbowen</v>
      </c>
    </row>
    <row r="369" spans="1:4">
      <c r="A369">
        <v>132129</v>
      </c>
      <c r="B369" t="s">
        <v>416</v>
      </c>
      <c r="C369" t="s">
        <v>417</v>
      </c>
      <c r="D369" s="114" t="str">
        <f t="shared" si="5"/>
        <v>Rodney Bellbowen</v>
      </c>
    </row>
    <row r="370" spans="1:4" ht="15">
      <c r="A370" s="178">
        <v>132449</v>
      </c>
      <c r="B370" t="s">
        <v>416</v>
      </c>
      <c r="C370" t="s">
        <v>141</v>
      </c>
      <c r="D370" s="114" t="str">
        <f t="shared" si="5"/>
        <v>Rodney Goodman</v>
      </c>
    </row>
    <row r="371" spans="1:4">
      <c r="A371">
        <v>106249</v>
      </c>
      <c r="B371" t="s">
        <v>547</v>
      </c>
      <c r="C371" t="s">
        <v>548</v>
      </c>
      <c r="D371" s="114" t="str">
        <f t="shared" si="5"/>
        <v>Romel Reyes</v>
      </c>
    </row>
    <row r="372" spans="1:4">
      <c r="A372">
        <v>123283</v>
      </c>
      <c r="B372" t="s">
        <v>675</v>
      </c>
      <c r="C372" t="s">
        <v>503</v>
      </c>
      <c r="D372" s="114" t="str">
        <f t="shared" si="5"/>
        <v>Ruben Dan</v>
      </c>
    </row>
    <row r="373" spans="1:4" ht="15">
      <c r="A373" s="178">
        <v>102554</v>
      </c>
      <c r="B373" t="s">
        <v>413</v>
      </c>
      <c r="C373" t="s">
        <v>127</v>
      </c>
      <c r="D373" s="114" t="str">
        <f t="shared" si="5"/>
        <v>Russell Becker</v>
      </c>
    </row>
    <row r="374" spans="1:4">
      <c r="A374">
        <v>120435</v>
      </c>
      <c r="B374" t="s">
        <v>92</v>
      </c>
      <c r="C374" t="s">
        <v>454</v>
      </c>
      <c r="D374" s="114" t="str">
        <f t="shared" si="5"/>
        <v>Ryan Delicata</v>
      </c>
    </row>
    <row r="375" spans="1:4">
      <c r="A375">
        <v>130648</v>
      </c>
      <c r="B375" t="s">
        <v>92</v>
      </c>
      <c r="C375" t="s">
        <v>107</v>
      </c>
      <c r="D375" s="114" t="str">
        <f t="shared" si="5"/>
        <v>Ryan Mitchell</v>
      </c>
    </row>
    <row r="376" spans="1:4">
      <c r="A376">
        <v>107023</v>
      </c>
      <c r="B376" t="s">
        <v>92</v>
      </c>
      <c r="C376" t="s">
        <v>925</v>
      </c>
      <c r="D376" s="114" t="str">
        <f t="shared" si="5"/>
        <v>Ryan Monaghan</v>
      </c>
    </row>
    <row r="377" spans="1:4" ht="15">
      <c r="A377" s="178">
        <v>124552</v>
      </c>
      <c r="B377" t="s">
        <v>92</v>
      </c>
      <c r="C377" t="s">
        <v>256</v>
      </c>
      <c r="D377" s="114" t="str">
        <f t="shared" si="5"/>
        <v>Ryan O'Connor</v>
      </c>
    </row>
    <row r="378" spans="1:4">
      <c r="A378">
        <v>107253</v>
      </c>
      <c r="B378" t="s">
        <v>92</v>
      </c>
      <c r="C378" t="s">
        <v>542</v>
      </c>
      <c r="D378" s="114" t="str">
        <f t="shared" si="5"/>
        <v>Ryan Portelli</v>
      </c>
    </row>
    <row r="379" spans="1:4">
      <c r="A379">
        <v>132733</v>
      </c>
      <c r="B379" t="s">
        <v>92</v>
      </c>
      <c r="C379" t="s">
        <v>922</v>
      </c>
      <c r="D379" s="114" t="str">
        <f t="shared" si="5"/>
        <v>Ryan Uren</v>
      </c>
    </row>
    <row r="380" spans="1:4">
      <c r="A380">
        <v>111999</v>
      </c>
      <c r="B380" t="s">
        <v>113</v>
      </c>
      <c r="C380" t="s">
        <v>114</v>
      </c>
      <c r="D380" s="114" t="str">
        <f t="shared" si="5"/>
        <v>Sam Dartell</v>
      </c>
    </row>
    <row r="381" spans="1:4">
      <c r="A381">
        <v>132868</v>
      </c>
      <c r="B381" t="s">
        <v>622</v>
      </c>
      <c r="C381" t="s">
        <v>650</v>
      </c>
      <c r="D381" s="114" t="str">
        <f t="shared" si="5"/>
        <v>Scott Clarke</v>
      </c>
    </row>
    <row r="382" spans="1:4">
      <c r="A382">
        <v>133293</v>
      </c>
      <c r="B382" t="s">
        <v>622</v>
      </c>
      <c r="C382" t="s">
        <v>930</v>
      </c>
      <c r="D382" s="114" t="str">
        <f t="shared" si="5"/>
        <v>Scott Sherrington</v>
      </c>
    </row>
    <row r="383" spans="1:4">
      <c r="A383">
        <v>130518</v>
      </c>
      <c r="B383" t="s">
        <v>622</v>
      </c>
      <c r="C383" t="s">
        <v>1071</v>
      </c>
      <c r="D383" s="114" t="str">
        <f t="shared" si="5"/>
        <v>Scott Willoughby</v>
      </c>
    </row>
    <row r="384" spans="1:4" ht="15">
      <c r="A384" s="178">
        <v>124550</v>
      </c>
      <c r="B384" t="s">
        <v>528</v>
      </c>
      <c r="C384" t="s">
        <v>256</v>
      </c>
      <c r="D384" s="114" t="str">
        <f t="shared" si="5"/>
        <v>Sean O'Connor</v>
      </c>
    </row>
    <row r="385" spans="1:4">
      <c r="A385">
        <v>132912</v>
      </c>
      <c r="B385" t="s">
        <v>943</v>
      </c>
      <c r="C385" t="s">
        <v>527</v>
      </c>
      <c r="D385" s="114" t="str">
        <f t="shared" si="5"/>
        <v>Sebastian Nicholls</v>
      </c>
    </row>
    <row r="386" spans="1:4">
      <c r="A386">
        <v>102829</v>
      </c>
      <c r="B386" t="s">
        <v>535</v>
      </c>
      <c r="C386" t="s">
        <v>152</v>
      </c>
      <c r="D386" s="114" t="str">
        <f t="shared" ref="D386:D430" si="6">CONCATENATE(B386," ",C386)</f>
        <v>Shane Wilson</v>
      </c>
    </row>
    <row r="387" spans="1:4" ht="15">
      <c r="A387" s="178">
        <v>122020</v>
      </c>
      <c r="B387" t="s">
        <v>438</v>
      </c>
      <c r="C387" t="s">
        <v>439</v>
      </c>
      <c r="D387" s="114" t="str">
        <f t="shared" si="6"/>
        <v>Sharleece Coan</v>
      </c>
    </row>
    <row r="388" spans="1:4">
      <c r="A388">
        <v>132272</v>
      </c>
      <c r="B388" t="s">
        <v>407</v>
      </c>
      <c r="C388" t="s">
        <v>408</v>
      </c>
      <c r="D388" s="114" t="str">
        <f t="shared" si="6"/>
        <v>Shayne Ashdown</v>
      </c>
    </row>
    <row r="389" spans="1:4">
      <c r="A389">
        <v>109002</v>
      </c>
      <c r="B389" t="s">
        <v>450</v>
      </c>
      <c r="C389" t="s">
        <v>114</v>
      </c>
      <c r="D389" s="114" t="str">
        <f t="shared" si="6"/>
        <v>Simon Dartell</v>
      </c>
    </row>
    <row r="390" spans="1:4">
      <c r="A390">
        <v>110149</v>
      </c>
      <c r="B390" t="s">
        <v>450</v>
      </c>
      <c r="C390" t="s">
        <v>451</v>
      </c>
      <c r="D390" s="114" t="str">
        <f t="shared" si="6"/>
        <v>Simon Davison</v>
      </c>
    </row>
    <row r="391" spans="1:4">
      <c r="A391">
        <v>132931</v>
      </c>
      <c r="B391" t="s">
        <v>450</v>
      </c>
      <c r="C391" t="s">
        <v>830</v>
      </c>
      <c r="D391" s="114" t="str">
        <f t="shared" si="6"/>
        <v>Simon Kendrick</v>
      </c>
    </row>
    <row r="392" spans="1:4">
      <c r="A392">
        <v>132905</v>
      </c>
      <c r="B392" t="s">
        <v>450</v>
      </c>
      <c r="C392" t="s">
        <v>524</v>
      </c>
      <c r="D392" s="114" t="str">
        <f t="shared" si="6"/>
        <v>Simon Meyer</v>
      </c>
    </row>
    <row r="393" spans="1:4">
      <c r="A393">
        <v>132933</v>
      </c>
      <c r="B393" t="s">
        <v>214</v>
      </c>
      <c r="C393" t="s">
        <v>652</v>
      </c>
      <c r="D393" s="114" t="str">
        <f t="shared" si="6"/>
        <v>Spencer Bowen</v>
      </c>
    </row>
    <row r="394" spans="1:4">
      <c r="A394">
        <v>103323</v>
      </c>
      <c r="B394" t="s">
        <v>392</v>
      </c>
      <c r="C394" t="s">
        <v>406</v>
      </c>
      <c r="D394" s="114" t="str">
        <f t="shared" si="6"/>
        <v>Stephen Angelucci</v>
      </c>
    </row>
    <row r="395" spans="1:4">
      <c r="A395">
        <v>103424</v>
      </c>
      <c r="B395" t="s">
        <v>392</v>
      </c>
      <c r="C395" t="s">
        <v>189</v>
      </c>
      <c r="D395" s="114" t="str">
        <f t="shared" si="6"/>
        <v>Stephen Donley</v>
      </c>
    </row>
    <row r="396" spans="1:4">
      <c r="A396">
        <v>121409</v>
      </c>
      <c r="B396" t="s">
        <v>392</v>
      </c>
      <c r="C396" t="s">
        <v>531</v>
      </c>
      <c r="D396" s="114" t="str">
        <f t="shared" si="6"/>
        <v>Stephen Payne</v>
      </c>
    </row>
    <row r="397" spans="1:4">
      <c r="A397">
        <v>132648</v>
      </c>
      <c r="B397" t="s">
        <v>392</v>
      </c>
      <c r="C397" t="s">
        <v>636</v>
      </c>
      <c r="D397" s="114" t="str">
        <f t="shared" si="6"/>
        <v>Stephen Taulanga</v>
      </c>
    </row>
    <row r="398" spans="1:4">
      <c r="A398">
        <v>124408</v>
      </c>
      <c r="B398" t="s">
        <v>392</v>
      </c>
      <c r="C398" t="s">
        <v>199</v>
      </c>
      <c r="D398" s="114" t="str">
        <f t="shared" si="6"/>
        <v>Stephen Zerafa</v>
      </c>
    </row>
    <row r="399" spans="1:4">
      <c r="A399">
        <v>112233</v>
      </c>
      <c r="B399" t="s">
        <v>658</v>
      </c>
      <c r="C399" t="s">
        <v>639</v>
      </c>
      <c r="D399" s="114" t="str">
        <f t="shared" si="6"/>
        <v>Steven Brett</v>
      </c>
    </row>
    <row r="400" spans="1:4">
      <c r="A400">
        <v>132720</v>
      </c>
      <c r="B400" t="s">
        <v>665</v>
      </c>
      <c r="C400" t="s">
        <v>583</v>
      </c>
      <c r="D400" s="114" t="str">
        <f t="shared" si="6"/>
        <v>Taitum Smith</v>
      </c>
    </row>
    <row r="401" spans="1:4" ht="15">
      <c r="A401" s="178">
        <v>131024</v>
      </c>
      <c r="B401" t="s">
        <v>485</v>
      </c>
      <c r="C401" t="s">
        <v>272</v>
      </c>
      <c r="D401" s="114" t="str">
        <f t="shared" si="6"/>
        <v>Tammie Hotz</v>
      </c>
    </row>
    <row r="402" spans="1:4">
      <c r="A402">
        <v>132920</v>
      </c>
      <c r="B402" t="s">
        <v>944</v>
      </c>
      <c r="C402" t="s">
        <v>824</v>
      </c>
      <c r="D402" s="114" t="str">
        <f t="shared" si="6"/>
        <v>Teliyah Nguyen</v>
      </c>
    </row>
    <row r="403" spans="1:4">
      <c r="A403">
        <v>100036</v>
      </c>
      <c r="B403" t="s">
        <v>352</v>
      </c>
      <c r="C403" t="s">
        <v>482</v>
      </c>
      <c r="D403" s="114" t="str">
        <f t="shared" si="6"/>
        <v>Thomas Hearn</v>
      </c>
    </row>
    <row r="404" spans="1:4">
      <c r="A404">
        <v>131695</v>
      </c>
      <c r="B404" t="s">
        <v>352</v>
      </c>
      <c r="C404" t="s">
        <v>351</v>
      </c>
      <c r="D404" s="114" t="str">
        <f t="shared" si="6"/>
        <v>Thomas Khouri</v>
      </c>
    </row>
    <row r="405" spans="1:4">
      <c r="A405">
        <v>122551</v>
      </c>
      <c r="B405" t="s">
        <v>352</v>
      </c>
      <c r="C405" t="s">
        <v>608</v>
      </c>
      <c r="D405" s="114" t="str">
        <f t="shared" si="6"/>
        <v>Thomas Whalley</v>
      </c>
    </row>
    <row r="406" spans="1:4">
      <c r="A406">
        <v>123618</v>
      </c>
      <c r="B406" t="s">
        <v>963</v>
      </c>
      <c r="C406" t="s">
        <v>861</v>
      </c>
      <c r="D406" s="114" t="str">
        <f t="shared" si="6"/>
        <v>Tim Bevan</v>
      </c>
    </row>
    <row r="407" spans="1:4">
      <c r="A407">
        <v>101785</v>
      </c>
      <c r="B407" t="s">
        <v>181</v>
      </c>
      <c r="C407" t="s">
        <v>347</v>
      </c>
      <c r="D407" s="114" t="str">
        <f t="shared" si="6"/>
        <v>Timothy Colombrita</v>
      </c>
    </row>
    <row r="408" spans="1:4">
      <c r="A408">
        <v>131726</v>
      </c>
      <c r="B408" t="s">
        <v>137</v>
      </c>
      <c r="C408" t="s">
        <v>845</v>
      </c>
      <c r="D408" s="114" t="str">
        <f t="shared" si="6"/>
        <v>Tom Bennetts</v>
      </c>
    </row>
    <row r="409" spans="1:4">
      <c r="A409">
        <v>123092</v>
      </c>
      <c r="B409" t="s">
        <v>137</v>
      </c>
      <c r="C409" t="s">
        <v>136</v>
      </c>
      <c r="D409" s="114" t="str">
        <f t="shared" si="6"/>
        <v>Tom Rendall</v>
      </c>
    </row>
    <row r="410" spans="1:4" ht="15">
      <c r="A410" s="178">
        <v>130187</v>
      </c>
      <c r="B410" t="s">
        <v>553</v>
      </c>
      <c r="C410" t="s">
        <v>554</v>
      </c>
      <c r="D410" s="114" t="str">
        <f t="shared" si="6"/>
        <v>Tommy Rizk</v>
      </c>
    </row>
    <row r="411" spans="1:4" ht="15">
      <c r="A411" s="178">
        <v>102991</v>
      </c>
      <c r="B411" t="s">
        <v>425</v>
      </c>
      <c r="C411" t="s">
        <v>426</v>
      </c>
      <c r="D411" s="114" t="str">
        <f t="shared" si="6"/>
        <v>Tony Bregonje</v>
      </c>
    </row>
    <row r="412" spans="1:4" ht="15">
      <c r="A412" s="178">
        <v>122084</v>
      </c>
      <c r="B412" t="s">
        <v>501</v>
      </c>
      <c r="C412" t="s">
        <v>502</v>
      </c>
      <c r="D412" s="114" t="str">
        <f t="shared" si="6"/>
        <v>Trent Lavelle</v>
      </c>
    </row>
    <row r="413" spans="1:4">
      <c r="A413">
        <v>123285</v>
      </c>
      <c r="B413" t="s">
        <v>86</v>
      </c>
      <c r="C413" t="s">
        <v>129</v>
      </c>
      <c r="D413" s="114" t="str">
        <f t="shared" si="6"/>
        <v>Tyler Jenkins</v>
      </c>
    </row>
    <row r="414" spans="1:4">
      <c r="A414">
        <v>122004</v>
      </c>
      <c r="B414" t="s">
        <v>598</v>
      </c>
      <c r="C414" t="s">
        <v>599</v>
      </c>
      <c r="D414" s="114" t="str">
        <f t="shared" si="6"/>
        <v>Vaibhav vats</v>
      </c>
    </row>
    <row r="415" spans="1:4">
      <c r="A415">
        <v>124299</v>
      </c>
      <c r="B415" t="s">
        <v>182</v>
      </c>
      <c r="C415" t="s">
        <v>183</v>
      </c>
      <c r="D415" s="114" t="str">
        <f t="shared" si="6"/>
        <v>Vasili Baralos</v>
      </c>
    </row>
    <row r="416" spans="1:4">
      <c r="A416">
        <v>124565</v>
      </c>
      <c r="B416" t="s">
        <v>379</v>
      </c>
      <c r="C416" t="s">
        <v>291</v>
      </c>
      <c r="D416" s="114" t="str">
        <f t="shared" si="6"/>
        <v>Vaughn Chen</v>
      </c>
    </row>
    <row r="417" spans="1:4">
      <c r="A417">
        <v>130512</v>
      </c>
      <c r="B417" t="s">
        <v>615</v>
      </c>
      <c r="C417" t="s">
        <v>616</v>
      </c>
      <c r="D417" s="114" t="str">
        <f t="shared" si="6"/>
        <v>Veyron Yuen</v>
      </c>
    </row>
    <row r="418" spans="1:4">
      <c r="A418">
        <v>108001</v>
      </c>
      <c r="B418" t="s">
        <v>633</v>
      </c>
      <c r="C418" t="s">
        <v>625</v>
      </c>
      <c r="D418" s="114" t="str">
        <f t="shared" si="6"/>
        <v>Victoria Lopes</v>
      </c>
    </row>
    <row r="419" spans="1:4">
      <c r="A419">
        <v>123340</v>
      </c>
      <c r="B419" t="s">
        <v>120</v>
      </c>
      <c r="C419" t="s">
        <v>121</v>
      </c>
      <c r="D419" s="114" t="str">
        <f t="shared" si="6"/>
        <v>Wade Cooper</v>
      </c>
    </row>
    <row r="420" spans="1:4">
      <c r="A420">
        <v>123622</v>
      </c>
      <c r="B420" t="s">
        <v>206</v>
      </c>
      <c r="C420" t="s">
        <v>198</v>
      </c>
      <c r="D420" s="114" t="str">
        <f t="shared" si="6"/>
        <v>Will Waters</v>
      </c>
    </row>
    <row r="421" spans="1:4">
      <c r="A421">
        <v>123479</v>
      </c>
      <c r="B421" t="s">
        <v>98</v>
      </c>
      <c r="C421" t="s">
        <v>229</v>
      </c>
      <c r="D421" s="114" t="str">
        <f t="shared" si="6"/>
        <v>William Donat</v>
      </c>
    </row>
    <row r="422" spans="1:4">
      <c r="A422">
        <v>131072</v>
      </c>
      <c r="B422" t="s">
        <v>98</v>
      </c>
      <c r="C422" t="s">
        <v>492</v>
      </c>
      <c r="D422" s="114" t="str">
        <f t="shared" si="6"/>
        <v>William Kavich</v>
      </c>
    </row>
    <row r="423" spans="1:4">
      <c r="A423">
        <v>130107</v>
      </c>
      <c r="B423" t="s">
        <v>98</v>
      </c>
      <c r="C423" t="s">
        <v>527</v>
      </c>
      <c r="D423" s="114" t="str">
        <f t="shared" si="6"/>
        <v>William Nicholls</v>
      </c>
    </row>
    <row r="424" spans="1:4" ht="15">
      <c r="A424" s="178">
        <v>131209</v>
      </c>
      <c r="B424" t="s">
        <v>98</v>
      </c>
      <c r="C424" t="s">
        <v>556</v>
      </c>
      <c r="D424" s="114" t="str">
        <f t="shared" si="6"/>
        <v>William Roecken</v>
      </c>
    </row>
    <row r="425" spans="1:4">
      <c r="A425">
        <v>123486</v>
      </c>
      <c r="B425" t="s">
        <v>98</v>
      </c>
      <c r="C425" t="s">
        <v>198</v>
      </c>
      <c r="D425" s="114" t="str">
        <f t="shared" si="6"/>
        <v>William Waters</v>
      </c>
    </row>
    <row r="426" spans="1:4">
      <c r="A426">
        <v>133425</v>
      </c>
      <c r="B426" t="s">
        <v>1078</v>
      </c>
      <c r="C426" t="s">
        <v>1065</v>
      </c>
      <c r="D426" s="114" t="str">
        <f t="shared" si="6"/>
        <v>Yolanta Karbowski</v>
      </c>
    </row>
    <row r="427" spans="1:4">
      <c r="A427">
        <v>122347</v>
      </c>
      <c r="B427" t="s">
        <v>384</v>
      </c>
      <c r="C427" t="s">
        <v>427</v>
      </c>
      <c r="D427" s="114" t="str">
        <f t="shared" si="6"/>
        <v>Zac Brown</v>
      </c>
    </row>
    <row r="428" spans="1:4">
      <c r="A428">
        <v>131229</v>
      </c>
      <c r="B428" t="s">
        <v>495</v>
      </c>
      <c r="C428" t="s">
        <v>494</v>
      </c>
      <c r="D428" s="114" t="str">
        <f t="shared" si="6"/>
        <v>Zacharia Kerr</v>
      </c>
    </row>
    <row r="429" spans="1:4">
      <c r="A429">
        <v>131145</v>
      </c>
      <c r="B429" t="s">
        <v>1077</v>
      </c>
      <c r="C429" t="s">
        <v>1063</v>
      </c>
      <c r="D429" s="114" t="str">
        <f t="shared" si="6"/>
        <v>Zain Shmeissem</v>
      </c>
    </row>
    <row r="430" spans="1:4">
      <c r="A430">
        <v>133161</v>
      </c>
      <c r="B430" t="s">
        <v>962</v>
      </c>
      <c r="C430" t="s">
        <v>859</v>
      </c>
      <c r="D430" s="114" t="str">
        <f t="shared" si="6"/>
        <v>Zoe Cody</v>
      </c>
    </row>
  </sheetData>
  <autoFilter ref="A1:D430" xr:uid="{D8439673-F761-4977-8617-D31C60C0D69E}">
    <sortState xmlns:xlrd2="http://schemas.microsoft.com/office/spreadsheetml/2017/richdata2" ref="A2:D430">
      <sortCondition ref="D1:D106"/>
    </sortState>
  </autoFilter>
  <conditionalFormatting sqref="D2:D431">
    <cfRule type="duplicateValues" dxfId="4" priority="5815"/>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418"/>
  <sheetViews>
    <sheetView workbookViewId="0">
      <selection activeCell="E26" sqref="E26"/>
    </sheetView>
  </sheetViews>
  <sheetFormatPr defaultRowHeight="12.75"/>
  <cols>
    <col min="1" max="1" width="11.85546875" bestFit="1" customWidth="1"/>
    <col min="2" max="2" width="19.140625" bestFit="1" customWidth="1"/>
    <col min="3" max="3" width="13.42578125" bestFit="1" customWidth="1"/>
    <col min="4" max="4" width="19.85546875" bestFit="1" customWidth="1"/>
  </cols>
  <sheetData>
    <row r="1" spans="1:4">
      <c r="A1" t="s">
        <v>74</v>
      </c>
      <c r="B1" t="s">
        <v>29</v>
      </c>
      <c r="C1" t="s">
        <v>75</v>
      </c>
      <c r="D1" t="s">
        <v>76</v>
      </c>
    </row>
    <row r="2" spans="1:4">
      <c r="B2" t="s">
        <v>405</v>
      </c>
      <c r="C2" t="s">
        <v>281</v>
      </c>
      <c r="D2" s="114" t="str">
        <f t="shared" ref="D2:D65" si="0">CONCATENATE(B2," ",C2)</f>
        <v>Clint Abel</v>
      </c>
    </row>
    <row r="3" spans="1:4">
      <c r="B3" t="s">
        <v>184</v>
      </c>
      <c r="C3" t="s">
        <v>281</v>
      </c>
      <c r="D3" s="114" t="str">
        <f t="shared" si="0"/>
        <v>Riley Abel</v>
      </c>
    </row>
    <row r="4" spans="1:4">
      <c r="B4" t="s">
        <v>366</v>
      </c>
      <c r="C4" t="s">
        <v>403</v>
      </c>
      <c r="D4" s="114" t="str">
        <f t="shared" si="0"/>
        <v>Jason Agresta</v>
      </c>
    </row>
    <row r="5" spans="1:4">
      <c r="B5" t="s">
        <v>77</v>
      </c>
      <c r="C5" t="s">
        <v>78</v>
      </c>
      <c r="D5" s="114" t="str">
        <f t="shared" si="0"/>
        <v>John Algie</v>
      </c>
    </row>
    <row r="6" spans="1:4">
      <c r="B6" t="s">
        <v>389</v>
      </c>
      <c r="C6" t="s">
        <v>78</v>
      </c>
      <c r="D6" s="114" t="str">
        <f t="shared" si="0"/>
        <v>Mathew Algie</v>
      </c>
    </row>
    <row r="7" spans="1:4">
      <c r="B7" t="s">
        <v>1140</v>
      </c>
      <c r="C7" t="s">
        <v>1137</v>
      </c>
      <c r="D7" s="114" t="str">
        <f t="shared" si="0"/>
        <v>Hassaan Alihabib</v>
      </c>
    </row>
    <row r="8" spans="1:4">
      <c r="B8" t="s">
        <v>519</v>
      </c>
      <c r="C8" t="s">
        <v>654</v>
      </c>
      <c r="D8" s="114" t="str">
        <f t="shared" si="0"/>
        <v>Jake Ambler</v>
      </c>
    </row>
    <row r="9" spans="1:4">
      <c r="B9" t="s">
        <v>200</v>
      </c>
      <c r="C9" t="s">
        <v>408</v>
      </c>
      <c r="D9" s="114" t="str">
        <f t="shared" si="0"/>
        <v>Mason Ashdown</v>
      </c>
    </row>
    <row r="10" spans="1:4">
      <c r="B10" t="s">
        <v>407</v>
      </c>
      <c r="C10" t="s">
        <v>408</v>
      </c>
      <c r="D10" s="114" t="str">
        <f t="shared" si="0"/>
        <v>Shayne Ashdown</v>
      </c>
    </row>
    <row r="11" spans="1:4">
      <c r="B11" t="s">
        <v>976</v>
      </c>
      <c r="C11" t="s">
        <v>933</v>
      </c>
      <c r="D11" s="114" t="str">
        <f t="shared" si="0"/>
        <v>Atticus Asten</v>
      </c>
    </row>
    <row r="12" spans="1:4">
      <c r="B12" t="s">
        <v>409</v>
      </c>
      <c r="C12" t="s">
        <v>410</v>
      </c>
      <c r="D12" s="114" t="str">
        <f t="shared" si="0"/>
        <v>Jeremy Atkins</v>
      </c>
    </row>
    <row r="13" spans="1:4">
      <c r="B13" t="s">
        <v>360</v>
      </c>
      <c r="C13" t="s">
        <v>410</v>
      </c>
      <c r="D13" s="114" t="str">
        <f t="shared" si="0"/>
        <v>Harvey Atkins</v>
      </c>
    </row>
    <row r="14" spans="1:4">
      <c r="B14" t="s">
        <v>947</v>
      </c>
      <c r="C14" t="s">
        <v>623</v>
      </c>
      <c r="D14" s="114" t="str">
        <f t="shared" si="0"/>
        <v>Chayse Attard</v>
      </c>
    </row>
    <row r="15" spans="1:4">
      <c r="B15" t="s">
        <v>563</v>
      </c>
      <c r="C15" t="s">
        <v>623</v>
      </c>
      <c r="D15" s="114" t="str">
        <f t="shared" si="0"/>
        <v>Mark Attard</v>
      </c>
    </row>
    <row r="16" spans="1:4">
      <c r="B16" t="s">
        <v>1166</v>
      </c>
      <c r="C16" t="s">
        <v>1124</v>
      </c>
      <c r="D16" s="114" t="str">
        <f t="shared" si="0"/>
        <v>Alexandra Attree</v>
      </c>
    </row>
    <row r="17" spans="2:4">
      <c r="B17" t="s">
        <v>429</v>
      </c>
      <c r="C17" t="s">
        <v>1130</v>
      </c>
      <c r="D17" s="114" t="str">
        <f t="shared" si="0"/>
        <v>David Ayoub</v>
      </c>
    </row>
    <row r="18" spans="2:4">
      <c r="B18" t="s">
        <v>105</v>
      </c>
      <c r="C18" t="s">
        <v>1130</v>
      </c>
      <c r="D18" s="114" t="str">
        <f t="shared" si="0"/>
        <v>Joshua Ayoub</v>
      </c>
    </row>
    <row r="19" spans="2:4">
      <c r="B19" t="s">
        <v>965</v>
      </c>
      <c r="C19" t="s">
        <v>1066</v>
      </c>
      <c r="D19" s="114" t="str">
        <f t="shared" si="0"/>
        <v>Gabriela Azzi</v>
      </c>
    </row>
    <row r="20" spans="2:4">
      <c r="B20" t="s">
        <v>958</v>
      </c>
      <c r="C20" t="s">
        <v>849</v>
      </c>
      <c r="D20" s="114" t="str">
        <f t="shared" si="0"/>
        <v>Leonardo Baird</v>
      </c>
    </row>
    <row r="21" spans="2:4">
      <c r="B21" t="s">
        <v>411</v>
      </c>
      <c r="C21" t="s">
        <v>412</v>
      </c>
      <c r="D21" s="114" t="str">
        <f t="shared" si="0"/>
        <v>Lydia Balat</v>
      </c>
    </row>
    <row r="22" spans="2:4">
      <c r="B22" t="s">
        <v>182</v>
      </c>
      <c r="C22" t="s">
        <v>183</v>
      </c>
      <c r="D22" s="114" t="str">
        <f t="shared" si="0"/>
        <v>Vasili Baralos</v>
      </c>
    </row>
    <row r="23" spans="2:4">
      <c r="B23" t="s">
        <v>413</v>
      </c>
      <c r="C23" t="s">
        <v>127</v>
      </c>
      <c r="D23" s="114" t="str">
        <f t="shared" si="0"/>
        <v>Russell Becker</v>
      </c>
    </row>
    <row r="24" spans="2:4">
      <c r="B24" t="s">
        <v>387</v>
      </c>
      <c r="C24" t="s">
        <v>127</v>
      </c>
      <c r="D24" s="114" t="str">
        <f t="shared" si="0"/>
        <v>Nicholas Becker</v>
      </c>
    </row>
    <row r="25" spans="2:4">
      <c r="B25" t="s">
        <v>184</v>
      </c>
      <c r="C25" t="s">
        <v>935</v>
      </c>
      <c r="D25" s="114" t="str">
        <f t="shared" si="0"/>
        <v>Riley Bedford</v>
      </c>
    </row>
    <row r="26" spans="2:4">
      <c r="B26" t="s">
        <v>414</v>
      </c>
      <c r="C26" t="s">
        <v>415</v>
      </c>
      <c r="D26" s="114" t="str">
        <f t="shared" si="0"/>
        <v>Colin Beever</v>
      </c>
    </row>
    <row r="27" spans="2:4">
      <c r="B27" t="s">
        <v>107</v>
      </c>
      <c r="C27" t="s">
        <v>415</v>
      </c>
      <c r="D27" s="114" t="str">
        <f t="shared" si="0"/>
        <v>Mitchell Beever</v>
      </c>
    </row>
    <row r="28" spans="2:4">
      <c r="B28" t="s">
        <v>416</v>
      </c>
      <c r="C28" t="s">
        <v>417</v>
      </c>
      <c r="D28" s="114" t="str">
        <f t="shared" si="0"/>
        <v>Rodney Bellbowen</v>
      </c>
    </row>
    <row r="29" spans="2:4">
      <c r="B29" t="s">
        <v>614</v>
      </c>
      <c r="C29" t="s">
        <v>845</v>
      </c>
      <c r="D29" s="114" t="str">
        <f t="shared" si="0"/>
        <v>Dave Bennetts</v>
      </c>
    </row>
    <row r="30" spans="2:4">
      <c r="B30" t="s">
        <v>137</v>
      </c>
      <c r="C30" t="s">
        <v>845</v>
      </c>
      <c r="D30" s="114" t="str">
        <f t="shared" si="0"/>
        <v>Tom Bennetts</v>
      </c>
    </row>
    <row r="31" spans="2:4">
      <c r="B31" t="s">
        <v>418</v>
      </c>
      <c r="C31" t="s">
        <v>419</v>
      </c>
      <c r="D31" s="114" t="str">
        <f t="shared" si="0"/>
        <v>Karlo Bergman</v>
      </c>
    </row>
    <row r="32" spans="2:4">
      <c r="B32" t="s">
        <v>551</v>
      </c>
      <c r="C32" t="s">
        <v>1113</v>
      </c>
      <c r="D32" s="114" t="str">
        <f t="shared" si="0"/>
        <v>Matthew Berrell</v>
      </c>
    </row>
    <row r="33" spans="2:4">
      <c r="B33" t="s">
        <v>96</v>
      </c>
      <c r="C33" t="s">
        <v>1113</v>
      </c>
      <c r="D33" s="114" t="str">
        <f t="shared" si="0"/>
        <v>Samuel Berrell</v>
      </c>
    </row>
    <row r="34" spans="2:4">
      <c r="B34" t="s">
        <v>1141</v>
      </c>
      <c r="C34" t="s">
        <v>1113</v>
      </c>
      <c r="D34" s="114" t="str">
        <f t="shared" si="0"/>
        <v>Evelyn Berrell</v>
      </c>
    </row>
    <row r="35" spans="2:4">
      <c r="B35" t="s">
        <v>963</v>
      </c>
      <c r="C35" t="s">
        <v>861</v>
      </c>
      <c r="D35" s="114" t="str">
        <f t="shared" si="0"/>
        <v>Tim Bevan</v>
      </c>
    </row>
    <row r="36" spans="2:4">
      <c r="B36" t="s">
        <v>461</v>
      </c>
      <c r="C36" t="s">
        <v>1138</v>
      </c>
      <c r="D36" s="114" t="str">
        <f t="shared" si="0"/>
        <v>Paul Boatwright</v>
      </c>
    </row>
    <row r="37" spans="2:4">
      <c r="B37" t="s">
        <v>1142</v>
      </c>
      <c r="C37" t="s">
        <v>1138</v>
      </c>
      <c r="D37" s="114" t="str">
        <f t="shared" si="0"/>
        <v>Jackie Boatwright</v>
      </c>
    </row>
    <row r="38" spans="2:4">
      <c r="B38" t="s">
        <v>639</v>
      </c>
      <c r="C38" t="s">
        <v>1114</v>
      </c>
      <c r="D38" s="114" t="str">
        <f t="shared" si="0"/>
        <v>Brett Bode</v>
      </c>
    </row>
    <row r="39" spans="2:4">
      <c r="B39" t="s">
        <v>463</v>
      </c>
      <c r="C39" t="s">
        <v>421</v>
      </c>
      <c r="D39" s="114" t="str">
        <f t="shared" si="0"/>
        <v>Grant Booth</v>
      </c>
    </row>
    <row r="40" spans="2:4">
      <c r="B40" t="s">
        <v>288</v>
      </c>
      <c r="C40" t="s">
        <v>402</v>
      </c>
      <c r="D40" s="114" t="str">
        <f t="shared" si="0"/>
        <v>Harry Bourke</v>
      </c>
    </row>
    <row r="41" spans="2:4">
      <c r="B41" t="s">
        <v>90</v>
      </c>
      <c r="C41" t="s">
        <v>402</v>
      </c>
      <c r="D41" s="114" t="str">
        <f t="shared" si="0"/>
        <v>Lachlan Bourke</v>
      </c>
    </row>
    <row r="42" spans="2:4">
      <c r="B42" t="s">
        <v>673</v>
      </c>
      <c r="C42" t="s">
        <v>652</v>
      </c>
      <c r="D42" s="114" t="str">
        <f t="shared" si="0"/>
        <v>Elliot Bowen</v>
      </c>
    </row>
    <row r="43" spans="2:4">
      <c r="B43" t="s">
        <v>660</v>
      </c>
      <c r="C43" t="s">
        <v>652</v>
      </c>
      <c r="D43" s="114" t="str">
        <f t="shared" si="0"/>
        <v>Nelson Bowen</v>
      </c>
    </row>
    <row r="44" spans="2:4">
      <c r="B44" t="s">
        <v>214</v>
      </c>
      <c r="C44" t="s">
        <v>652</v>
      </c>
      <c r="D44" s="114" t="str">
        <f t="shared" si="0"/>
        <v>Spencer Bowen</v>
      </c>
    </row>
    <row r="45" spans="2:4">
      <c r="B45" t="s">
        <v>423</v>
      </c>
      <c r="C45" t="s">
        <v>424</v>
      </c>
      <c r="D45" s="114" t="str">
        <f t="shared" si="0"/>
        <v>Owen Bragg</v>
      </c>
    </row>
    <row r="46" spans="2:4">
      <c r="B46" t="s">
        <v>425</v>
      </c>
      <c r="C46" t="s">
        <v>426</v>
      </c>
      <c r="D46" s="114" t="str">
        <f t="shared" si="0"/>
        <v>Tony Bregonje</v>
      </c>
    </row>
    <row r="47" spans="2:4">
      <c r="B47" t="s">
        <v>1143</v>
      </c>
      <c r="C47" t="s">
        <v>426</v>
      </c>
      <c r="D47" s="114" t="str">
        <f t="shared" si="0"/>
        <v>Amy Bregonje</v>
      </c>
    </row>
    <row r="48" spans="2:4">
      <c r="B48" t="s">
        <v>658</v>
      </c>
      <c r="C48" t="s">
        <v>639</v>
      </c>
      <c r="D48" s="114" t="str">
        <f t="shared" si="0"/>
        <v>Steven Brett</v>
      </c>
    </row>
    <row r="49" spans="1:4">
      <c r="B49" t="s">
        <v>91</v>
      </c>
      <c r="C49" t="s">
        <v>639</v>
      </c>
      <c r="D49" s="114" t="str">
        <f t="shared" si="0"/>
        <v>James Brett</v>
      </c>
    </row>
    <row r="50" spans="1:4">
      <c r="B50" t="s">
        <v>139</v>
      </c>
      <c r="C50" t="s">
        <v>829</v>
      </c>
      <c r="D50" s="114" t="str">
        <f t="shared" si="0"/>
        <v>Hayden Bridge</v>
      </c>
    </row>
    <row r="51" spans="1:4">
      <c r="B51" t="s">
        <v>1144</v>
      </c>
      <c r="C51" t="s">
        <v>829</v>
      </c>
      <c r="D51" s="114" t="str">
        <f t="shared" si="0"/>
        <v>Matilda Bridge</v>
      </c>
    </row>
    <row r="52" spans="1:4">
      <c r="B52" t="s">
        <v>390</v>
      </c>
      <c r="C52" t="s">
        <v>427</v>
      </c>
      <c r="D52" s="114" t="str">
        <f t="shared" si="0"/>
        <v>Nathan Brown</v>
      </c>
    </row>
    <row r="53" spans="1:4">
      <c r="B53" t="s">
        <v>1145</v>
      </c>
      <c r="C53" t="s">
        <v>1120</v>
      </c>
      <c r="D53" s="191" t="str">
        <f t="shared" si="0"/>
        <v>Michelle Bruhn</v>
      </c>
    </row>
    <row r="54" spans="1:4">
      <c r="B54" t="s">
        <v>431</v>
      </c>
      <c r="C54" t="s">
        <v>327</v>
      </c>
      <c r="D54" s="114" t="str">
        <f t="shared" si="0"/>
        <v>Ben Cahill</v>
      </c>
    </row>
    <row r="55" spans="1:4">
      <c r="B55" t="s">
        <v>163</v>
      </c>
      <c r="C55" t="s">
        <v>327</v>
      </c>
      <c r="D55" s="114" t="str">
        <f t="shared" si="0"/>
        <v>Bailey Cahill</v>
      </c>
    </row>
    <row r="56" spans="1:4">
      <c r="B56" t="s">
        <v>353</v>
      </c>
      <c r="C56" t="s">
        <v>327</v>
      </c>
      <c r="D56" s="114" t="str">
        <f t="shared" si="0"/>
        <v>Emily Cahill</v>
      </c>
    </row>
    <row r="57" spans="1:4">
      <c r="B57" t="s">
        <v>432</v>
      </c>
      <c r="C57" t="s">
        <v>433</v>
      </c>
      <c r="D57" s="114" t="str">
        <f t="shared" si="0"/>
        <v>Hemalatha Carasala</v>
      </c>
    </row>
    <row r="58" spans="1:4">
      <c r="B58" t="s">
        <v>960</v>
      </c>
      <c r="C58" t="s">
        <v>852</v>
      </c>
      <c r="D58" s="114" t="str">
        <f t="shared" si="0"/>
        <v>Frank Catanzariti</v>
      </c>
    </row>
    <row r="59" spans="1:4">
      <c r="A59" s="192"/>
      <c r="B59" t="s">
        <v>959</v>
      </c>
      <c r="C59" t="s">
        <v>852</v>
      </c>
      <c r="D59" s="114" t="str">
        <f t="shared" si="0"/>
        <v>Patrick Catanzariti</v>
      </c>
    </row>
    <row r="60" spans="1:4">
      <c r="B60" t="s">
        <v>429</v>
      </c>
      <c r="C60" t="s">
        <v>1118</v>
      </c>
      <c r="D60" s="114" t="str">
        <f t="shared" si="0"/>
        <v>David Cavaco</v>
      </c>
    </row>
    <row r="61" spans="1:4">
      <c r="B61" t="s">
        <v>526</v>
      </c>
      <c r="C61" t="s">
        <v>1118</v>
      </c>
      <c r="D61" s="114" t="str">
        <f t="shared" si="0"/>
        <v>Romeo Cavaco</v>
      </c>
    </row>
    <row r="62" spans="1:4">
      <c r="B62" t="s">
        <v>434</v>
      </c>
      <c r="C62" t="s">
        <v>291</v>
      </c>
      <c r="D62" s="114" t="str">
        <f t="shared" si="0"/>
        <v>Aaron Chen</v>
      </c>
    </row>
    <row r="63" spans="1:4">
      <c r="B63" t="s">
        <v>379</v>
      </c>
      <c r="C63" t="s">
        <v>291</v>
      </c>
      <c r="D63" s="114" t="str">
        <f t="shared" si="0"/>
        <v>Vaughn Chen</v>
      </c>
    </row>
    <row r="64" spans="1:4">
      <c r="B64" t="s">
        <v>431</v>
      </c>
      <c r="C64" t="s">
        <v>651</v>
      </c>
      <c r="D64" s="114" t="str">
        <f t="shared" si="0"/>
        <v>Ben Church-Malouf</v>
      </c>
    </row>
    <row r="65" spans="2:4">
      <c r="B65" t="s">
        <v>288</v>
      </c>
      <c r="C65" t="s">
        <v>650</v>
      </c>
      <c r="D65" s="114" t="str">
        <f t="shared" si="0"/>
        <v>Harry Clarke</v>
      </c>
    </row>
    <row r="66" spans="2:4">
      <c r="B66" t="s">
        <v>622</v>
      </c>
      <c r="C66" t="s">
        <v>650</v>
      </c>
      <c r="D66" s="114" t="str">
        <f t="shared" ref="D66:D129" si="1">CONCATENATE(B66," ",C66)</f>
        <v>Scott Clarke</v>
      </c>
    </row>
    <row r="67" spans="2:4">
      <c r="B67" t="s">
        <v>132</v>
      </c>
      <c r="C67" t="s">
        <v>1115</v>
      </c>
      <c r="D67" s="114" t="str">
        <f t="shared" si="1"/>
        <v>Jack Coaldrake</v>
      </c>
    </row>
    <row r="68" spans="2:4">
      <c r="B68" t="s">
        <v>962</v>
      </c>
      <c r="C68" t="s">
        <v>859</v>
      </c>
      <c r="D68" s="114" t="str">
        <f t="shared" si="1"/>
        <v>Zoe Cody</v>
      </c>
    </row>
    <row r="69" spans="2:4">
      <c r="B69" t="s">
        <v>105</v>
      </c>
      <c r="C69" t="s">
        <v>859</v>
      </c>
      <c r="D69" s="114" t="str">
        <f t="shared" si="1"/>
        <v>Joshua Cody</v>
      </c>
    </row>
    <row r="70" spans="2:4">
      <c r="B70" t="s">
        <v>110</v>
      </c>
      <c r="C70" t="s">
        <v>655</v>
      </c>
      <c r="D70" s="114" t="str">
        <f t="shared" si="1"/>
        <v>Oliver Cole</v>
      </c>
    </row>
    <row r="71" spans="2:4">
      <c r="B71" t="s">
        <v>181</v>
      </c>
      <c r="C71" t="s">
        <v>347</v>
      </c>
      <c r="D71" s="114" t="str">
        <f t="shared" si="1"/>
        <v>Timothy Colombrita</v>
      </c>
    </row>
    <row r="72" spans="2:4">
      <c r="B72" t="s">
        <v>628</v>
      </c>
      <c r="C72" t="s">
        <v>1070</v>
      </c>
      <c r="D72" s="114" t="str">
        <f t="shared" si="1"/>
        <v>Hollie Coutts</v>
      </c>
    </row>
    <row r="73" spans="2:4">
      <c r="B73" t="s">
        <v>387</v>
      </c>
      <c r="C73" t="s">
        <v>150</v>
      </c>
      <c r="D73" s="114" t="str">
        <f t="shared" si="1"/>
        <v>Nicholas Crawshay</v>
      </c>
    </row>
    <row r="74" spans="2:4">
      <c r="B74" t="s">
        <v>972</v>
      </c>
      <c r="C74" t="s">
        <v>150</v>
      </c>
      <c r="D74" s="114" t="str">
        <f t="shared" si="1"/>
        <v>Kannon Crawshay</v>
      </c>
    </row>
    <row r="75" spans="2:4">
      <c r="B75" t="s">
        <v>381</v>
      </c>
      <c r="C75" t="s">
        <v>173</v>
      </c>
      <c r="D75" s="114" t="str">
        <f t="shared" si="1"/>
        <v>Robert Cribbin</v>
      </c>
    </row>
    <row r="76" spans="2:4">
      <c r="B76" t="s">
        <v>447</v>
      </c>
      <c r="C76" t="s">
        <v>173</v>
      </c>
      <c r="D76" s="114" t="str">
        <f t="shared" si="1"/>
        <v>Gabriella Cribbin</v>
      </c>
    </row>
    <row r="77" spans="2:4">
      <c r="B77" t="s">
        <v>946</v>
      </c>
      <c r="C77" t="s">
        <v>173</v>
      </c>
      <c r="D77" s="114" t="str">
        <f t="shared" si="1"/>
        <v>Brianna Cribbin</v>
      </c>
    </row>
    <row r="78" spans="2:4">
      <c r="B78" t="s">
        <v>1146</v>
      </c>
      <c r="C78" t="s">
        <v>1134</v>
      </c>
      <c r="D78" s="114" t="str">
        <f t="shared" si="1"/>
        <v>Jessica Crow</v>
      </c>
    </row>
    <row r="79" spans="2:4">
      <c r="B79" t="s">
        <v>449</v>
      </c>
      <c r="C79" t="s">
        <v>172</v>
      </c>
      <c r="D79" s="114" t="str">
        <f t="shared" si="1"/>
        <v>Pierre Culbi</v>
      </c>
    </row>
    <row r="80" spans="2:4">
      <c r="B80" t="s">
        <v>171</v>
      </c>
      <c r="C80" t="s">
        <v>172</v>
      </c>
      <c r="D80" s="114" t="str">
        <f t="shared" si="1"/>
        <v>Marcus Culbi</v>
      </c>
    </row>
    <row r="81" spans="2:4">
      <c r="B81" t="s">
        <v>675</v>
      </c>
      <c r="C81" t="s">
        <v>503</v>
      </c>
      <c r="D81" s="114" t="str">
        <f t="shared" si="1"/>
        <v>Ruben Dan</v>
      </c>
    </row>
    <row r="82" spans="2:4">
      <c r="B82" t="s">
        <v>450</v>
      </c>
      <c r="C82" t="s">
        <v>114</v>
      </c>
      <c r="D82" s="114" t="str">
        <f t="shared" si="1"/>
        <v>Simon Dartell</v>
      </c>
    </row>
    <row r="83" spans="2:4">
      <c r="B83" t="s">
        <v>113</v>
      </c>
      <c r="C83" t="s">
        <v>114</v>
      </c>
      <c r="D83" s="114" t="str">
        <f t="shared" si="1"/>
        <v>Sam Dartell</v>
      </c>
    </row>
    <row r="84" spans="2:4">
      <c r="B84" t="s">
        <v>450</v>
      </c>
      <c r="C84" t="s">
        <v>451</v>
      </c>
      <c r="D84" s="114" t="str">
        <f t="shared" si="1"/>
        <v>Simon Davison</v>
      </c>
    </row>
    <row r="85" spans="2:4">
      <c r="B85" t="s">
        <v>975</v>
      </c>
      <c r="C85" t="s">
        <v>333</v>
      </c>
      <c r="D85" s="114" t="str">
        <f t="shared" si="1"/>
        <v>Darrin De Boynton</v>
      </c>
    </row>
    <row r="86" spans="2:4">
      <c r="B86" t="s">
        <v>132</v>
      </c>
      <c r="C86" t="s">
        <v>333</v>
      </c>
      <c r="D86" s="114" t="str">
        <f t="shared" si="1"/>
        <v>Jack De Boynton</v>
      </c>
    </row>
    <row r="87" spans="2:4">
      <c r="B87" t="s">
        <v>951</v>
      </c>
      <c r="C87" t="s">
        <v>333</v>
      </c>
      <c r="D87" s="114" t="str">
        <f t="shared" si="1"/>
        <v>Charli De Boynton</v>
      </c>
    </row>
    <row r="88" spans="2:4">
      <c r="B88" t="s">
        <v>382</v>
      </c>
      <c r="C88" t="s">
        <v>1069</v>
      </c>
      <c r="D88" s="114" t="str">
        <f t="shared" si="1"/>
        <v>Dominic De Nova</v>
      </c>
    </row>
    <row r="89" spans="2:4">
      <c r="B89" t="s">
        <v>580</v>
      </c>
      <c r="C89" t="s">
        <v>1069</v>
      </c>
      <c r="D89" s="114" t="str">
        <f t="shared" si="1"/>
        <v>Ayrton De Nova</v>
      </c>
    </row>
    <row r="90" spans="2:4">
      <c r="B90" t="s">
        <v>376</v>
      </c>
      <c r="C90" t="s">
        <v>1072</v>
      </c>
      <c r="D90" s="114" t="str">
        <f t="shared" si="1"/>
        <v>Jamie Deamer</v>
      </c>
    </row>
    <row r="91" spans="2:4">
      <c r="B91" t="s">
        <v>92</v>
      </c>
      <c r="C91" t="s">
        <v>454</v>
      </c>
      <c r="D91" s="114" t="str">
        <f t="shared" si="1"/>
        <v>Ryan Delicata</v>
      </c>
    </row>
    <row r="92" spans="2:4">
      <c r="B92" t="s">
        <v>80</v>
      </c>
      <c r="C92" t="s">
        <v>144</v>
      </c>
      <c r="D92" s="114" t="str">
        <f t="shared" si="1"/>
        <v>Harrison Dengate</v>
      </c>
    </row>
    <row r="93" spans="2:4">
      <c r="B93" t="s">
        <v>77</v>
      </c>
      <c r="C93" t="s">
        <v>455</v>
      </c>
      <c r="D93" s="114" t="str">
        <f t="shared" si="1"/>
        <v>John Dixon</v>
      </c>
    </row>
    <row r="94" spans="2:4">
      <c r="B94" t="s">
        <v>456</v>
      </c>
      <c r="C94" t="s">
        <v>455</v>
      </c>
      <c r="D94" s="114" t="str">
        <f t="shared" si="1"/>
        <v>Julie Dixon</v>
      </c>
    </row>
    <row r="95" spans="2:4">
      <c r="B95" t="s">
        <v>1146</v>
      </c>
      <c r="C95" t="s">
        <v>1111</v>
      </c>
      <c r="D95" s="114" t="str">
        <f t="shared" si="1"/>
        <v>Jessica Doak</v>
      </c>
    </row>
    <row r="96" spans="2:4">
      <c r="B96" t="s">
        <v>384</v>
      </c>
      <c r="C96" t="s">
        <v>1111</v>
      </c>
      <c r="D96" s="114" t="str">
        <f t="shared" si="1"/>
        <v>Zac Doak</v>
      </c>
    </row>
    <row r="97" spans="2:4">
      <c r="B97" t="s">
        <v>377</v>
      </c>
      <c r="C97" t="s">
        <v>1111</v>
      </c>
      <c r="D97" s="114" t="str">
        <f t="shared" si="1"/>
        <v>Ethan Doak</v>
      </c>
    </row>
    <row r="98" spans="2:4">
      <c r="B98" t="s">
        <v>381</v>
      </c>
      <c r="C98" t="s">
        <v>638</v>
      </c>
      <c r="D98" s="114" t="str">
        <f t="shared" si="1"/>
        <v>Robert Dolenc</v>
      </c>
    </row>
    <row r="99" spans="2:4">
      <c r="B99" t="s">
        <v>563</v>
      </c>
      <c r="C99" t="s">
        <v>1126</v>
      </c>
      <c r="D99" s="114" t="str">
        <f t="shared" si="1"/>
        <v>Mark Donaghey</v>
      </c>
    </row>
    <row r="100" spans="2:4">
      <c r="B100" t="s">
        <v>1147</v>
      </c>
      <c r="C100" t="s">
        <v>1126</v>
      </c>
      <c r="D100" s="114" t="str">
        <f t="shared" si="1"/>
        <v>Kane Donaghey</v>
      </c>
    </row>
    <row r="101" spans="2:4">
      <c r="B101" t="s">
        <v>98</v>
      </c>
      <c r="C101" t="s">
        <v>229</v>
      </c>
      <c r="D101" s="114" t="str">
        <f t="shared" si="1"/>
        <v>William Donat</v>
      </c>
    </row>
    <row r="102" spans="2:4">
      <c r="B102" t="s">
        <v>392</v>
      </c>
      <c r="C102" t="s">
        <v>189</v>
      </c>
      <c r="D102" s="114" t="str">
        <f t="shared" si="1"/>
        <v>Stephen Donley</v>
      </c>
    </row>
    <row r="103" spans="2:4">
      <c r="B103" t="s">
        <v>358</v>
      </c>
      <c r="C103" t="s">
        <v>332</v>
      </c>
      <c r="D103" s="114" t="str">
        <f t="shared" si="1"/>
        <v>Callum Donnelly</v>
      </c>
    </row>
    <row r="104" spans="2:4">
      <c r="B104" t="s">
        <v>414</v>
      </c>
      <c r="C104" t="s">
        <v>939</v>
      </c>
      <c r="D104" s="114" t="str">
        <f t="shared" si="1"/>
        <v>Colin Drane</v>
      </c>
    </row>
    <row r="105" spans="2:4">
      <c r="B105" t="s">
        <v>429</v>
      </c>
      <c r="C105" t="s">
        <v>940</v>
      </c>
      <c r="D105" s="114" t="str">
        <f t="shared" si="1"/>
        <v>David Driscoll</v>
      </c>
    </row>
    <row r="106" spans="2:4">
      <c r="B106" t="s">
        <v>126</v>
      </c>
      <c r="C106" t="s">
        <v>940</v>
      </c>
      <c r="D106" s="114" t="str">
        <f t="shared" si="1"/>
        <v>Daniel Driscoll</v>
      </c>
    </row>
    <row r="107" spans="2:4">
      <c r="B107" t="s">
        <v>468</v>
      </c>
      <c r="C107" t="s">
        <v>1127</v>
      </c>
      <c r="D107" s="114" t="str">
        <f t="shared" si="1"/>
        <v>Richard Drooger</v>
      </c>
    </row>
    <row r="108" spans="2:4">
      <c r="B108" t="s">
        <v>1148</v>
      </c>
      <c r="C108" t="s">
        <v>1127</v>
      </c>
      <c r="D108" s="114" t="str">
        <f t="shared" si="1"/>
        <v>Stanley Drooger</v>
      </c>
    </row>
    <row r="109" spans="2:4">
      <c r="B109" t="s">
        <v>458</v>
      </c>
      <c r="C109" t="s">
        <v>459</v>
      </c>
      <c r="D109" s="114" t="str">
        <f t="shared" si="1"/>
        <v>Martin Dunlop</v>
      </c>
    </row>
    <row r="110" spans="2:4">
      <c r="B110" t="s">
        <v>460</v>
      </c>
      <c r="C110" t="s">
        <v>459</v>
      </c>
      <c r="D110" s="114" t="str">
        <f t="shared" si="1"/>
        <v>Amalie Dunlop</v>
      </c>
    </row>
    <row r="111" spans="2:4">
      <c r="B111" t="s">
        <v>429</v>
      </c>
      <c r="C111" t="s">
        <v>282</v>
      </c>
      <c r="D111" s="114" t="str">
        <f t="shared" si="1"/>
        <v>David East</v>
      </c>
    </row>
    <row r="112" spans="2:4">
      <c r="B112" t="s">
        <v>458</v>
      </c>
      <c r="C112" t="s">
        <v>117</v>
      </c>
      <c r="D112" s="114" t="str">
        <f t="shared" si="1"/>
        <v>Martin Emr</v>
      </c>
    </row>
    <row r="113" spans="2:4">
      <c r="B113" t="s">
        <v>116</v>
      </c>
      <c r="C113" t="s">
        <v>117</v>
      </c>
      <c r="D113" s="114" t="str">
        <f t="shared" si="1"/>
        <v>Bethany Emr</v>
      </c>
    </row>
    <row r="114" spans="2:4">
      <c r="B114" t="s">
        <v>429</v>
      </c>
      <c r="C114" t="s">
        <v>462</v>
      </c>
      <c r="D114" s="114" t="str">
        <f t="shared" si="1"/>
        <v>David Endres</v>
      </c>
    </row>
    <row r="115" spans="2:4">
      <c r="B115" t="s">
        <v>463</v>
      </c>
      <c r="C115" t="s">
        <v>464</v>
      </c>
      <c r="D115" s="114" t="str">
        <f t="shared" si="1"/>
        <v>Grant English</v>
      </c>
    </row>
    <row r="116" spans="2:4">
      <c r="B116" t="s">
        <v>569</v>
      </c>
      <c r="C116" t="s">
        <v>822</v>
      </c>
      <c r="D116" s="114" t="str">
        <f t="shared" si="1"/>
        <v>Adrian Estasy</v>
      </c>
    </row>
    <row r="117" spans="2:4">
      <c r="B117" t="s">
        <v>465</v>
      </c>
      <c r="C117" t="s">
        <v>822</v>
      </c>
      <c r="D117" s="114" t="str">
        <f t="shared" si="1"/>
        <v>Christian Estasy</v>
      </c>
    </row>
    <row r="118" spans="2:4">
      <c r="B118" t="s">
        <v>110</v>
      </c>
      <c r="C118" t="s">
        <v>822</v>
      </c>
      <c r="D118" s="114" t="str">
        <f t="shared" si="1"/>
        <v>Oliver Estasy</v>
      </c>
    </row>
    <row r="119" spans="2:4">
      <c r="B119" t="s">
        <v>614</v>
      </c>
      <c r="C119" t="s">
        <v>1128</v>
      </c>
      <c r="D119" s="114" t="str">
        <f t="shared" si="1"/>
        <v>Dave Evans</v>
      </c>
    </row>
    <row r="120" spans="2:4">
      <c r="B120" t="s">
        <v>551</v>
      </c>
      <c r="C120" t="s">
        <v>1128</v>
      </c>
      <c r="D120" s="114" t="str">
        <f t="shared" si="1"/>
        <v>Matthew Evans</v>
      </c>
    </row>
    <row r="121" spans="2:4">
      <c r="B121" t="s">
        <v>358</v>
      </c>
      <c r="C121" t="s">
        <v>1121</v>
      </c>
      <c r="D121" s="114" t="str">
        <f t="shared" si="1"/>
        <v>Callum Falconer</v>
      </c>
    </row>
    <row r="122" spans="2:4">
      <c r="B122" t="s">
        <v>422</v>
      </c>
      <c r="C122" t="s">
        <v>190</v>
      </c>
      <c r="D122" s="114" t="str">
        <f t="shared" si="1"/>
        <v>Craig Flewitt</v>
      </c>
    </row>
    <row r="123" spans="2:4">
      <c r="B123" t="s">
        <v>91</v>
      </c>
      <c r="C123" t="s">
        <v>224</v>
      </c>
      <c r="D123" s="114" t="str">
        <f t="shared" si="1"/>
        <v>James Ford</v>
      </c>
    </row>
    <row r="124" spans="2:4">
      <c r="B124" t="s">
        <v>97</v>
      </c>
      <c r="C124" t="s">
        <v>1068</v>
      </c>
      <c r="D124" s="114" t="str">
        <f t="shared" si="1"/>
        <v>Christopher Gardiner</v>
      </c>
    </row>
    <row r="125" spans="2:4">
      <c r="B125" t="s">
        <v>423</v>
      </c>
      <c r="C125" t="s">
        <v>640</v>
      </c>
      <c r="D125" s="114" t="str">
        <f t="shared" si="1"/>
        <v>Owen Garland</v>
      </c>
    </row>
    <row r="126" spans="2:4">
      <c r="B126" t="s">
        <v>393</v>
      </c>
      <c r="C126" t="s">
        <v>344</v>
      </c>
      <c r="D126" s="114" t="str">
        <f t="shared" si="1"/>
        <v>Michael Gauci</v>
      </c>
    </row>
    <row r="127" spans="2:4">
      <c r="B127" t="s">
        <v>91</v>
      </c>
      <c r="C127" t="s">
        <v>344</v>
      </c>
      <c r="D127" s="114" t="str">
        <f t="shared" si="1"/>
        <v>James Gauci</v>
      </c>
    </row>
    <row r="128" spans="2:4">
      <c r="B128" t="s">
        <v>1149</v>
      </c>
      <c r="C128" t="s">
        <v>344</v>
      </c>
      <c r="D128" s="114" t="str">
        <f t="shared" si="1"/>
        <v>Aneta Gauci</v>
      </c>
    </row>
    <row r="129" spans="2:4">
      <c r="B129" t="s">
        <v>1150</v>
      </c>
      <c r="C129" t="s">
        <v>344</v>
      </c>
      <c r="D129" s="114" t="str">
        <f t="shared" si="1"/>
        <v>Armani Gauci</v>
      </c>
    </row>
    <row r="130" spans="2:4">
      <c r="B130" t="s">
        <v>79</v>
      </c>
      <c r="C130" t="s">
        <v>470</v>
      </c>
      <c r="D130" s="114" t="str">
        <f t="shared" ref="D130:D193" si="2">CONCATENATE(B130," ",C130)</f>
        <v>Luke Gillespie</v>
      </c>
    </row>
    <row r="131" spans="2:4">
      <c r="B131" t="s">
        <v>357</v>
      </c>
      <c r="C131" t="s">
        <v>470</v>
      </c>
      <c r="D131" s="114" t="str">
        <f t="shared" si="2"/>
        <v>Nate Gillespie</v>
      </c>
    </row>
    <row r="132" spans="2:4">
      <c r="B132" t="s">
        <v>77</v>
      </c>
      <c r="C132" t="s">
        <v>178</v>
      </c>
      <c r="D132" s="114" t="str">
        <f t="shared" si="2"/>
        <v>John Glassington</v>
      </c>
    </row>
    <row r="133" spans="2:4">
      <c r="B133" t="s">
        <v>966</v>
      </c>
      <c r="C133" t="s">
        <v>916</v>
      </c>
      <c r="D133" s="114" t="str">
        <f t="shared" si="2"/>
        <v>Alekso Glaveski</v>
      </c>
    </row>
    <row r="134" spans="2:4">
      <c r="B134" t="s">
        <v>97</v>
      </c>
      <c r="C134" t="s">
        <v>1064</v>
      </c>
      <c r="D134" s="114" t="str">
        <f t="shared" si="2"/>
        <v>Christopher Gomez</v>
      </c>
    </row>
    <row r="135" spans="2:4">
      <c r="B135" t="s">
        <v>288</v>
      </c>
      <c r="C135" t="s">
        <v>1064</v>
      </c>
      <c r="D135" s="114" t="str">
        <f t="shared" si="2"/>
        <v>Harry Gomez</v>
      </c>
    </row>
    <row r="136" spans="2:4">
      <c r="B136" t="s">
        <v>429</v>
      </c>
      <c r="C136" t="s">
        <v>141</v>
      </c>
      <c r="D136" s="114" t="str">
        <f t="shared" si="2"/>
        <v>David Goodman</v>
      </c>
    </row>
    <row r="137" spans="2:4">
      <c r="B137" t="s">
        <v>97</v>
      </c>
      <c r="C137" t="s">
        <v>141</v>
      </c>
      <c r="D137" s="114" t="str">
        <f t="shared" si="2"/>
        <v>Christopher Goodman</v>
      </c>
    </row>
    <row r="138" spans="2:4">
      <c r="B138" t="s">
        <v>201</v>
      </c>
      <c r="C138" t="s">
        <v>141</v>
      </c>
      <c r="D138" s="114" t="str">
        <f t="shared" si="2"/>
        <v>Max Goodman</v>
      </c>
    </row>
    <row r="139" spans="2:4">
      <c r="B139" t="s">
        <v>472</v>
      </c>
      <c r="C139" t="s">
        <v>141</v>
      </c>
      <c r="D139" s="114" t="str">
        <f t="shared" si="2"/>
        <v>Mellissa Goodman</v>
      </c>
    </row>
    <row r="140" spans="2:4">
      <c r="B140" t="s">
        <v>93</v>
      </c>
      <c r="C140" t="s">
        <v>141</v>
      </c>
      <c r="D140" s="114" t="str">
        <f t="shared" si="2"/>
        <v>Bradley Goodman</v>
      </c>
    </row>
    <row r="141" spans="2:4">
      <c r="B141" t="s">
        <v>471</v>
      </c>
      <c r="C141" t="s">
        <v>141</v>
      </c>
      <c r="D141" s="114" t="str">
        <f t="shared" si="2"/>
        <v>Connor Goodman</v>
      </c>
    </row>
    <row r="142" spans="2:4">
      <c r="B142" t="s">
        <v>390</v>
      </c>
      <c r="C142" t="s">
        <v>345</v>
      </c>
      <c r="D142" s="114" t="str">
        <f t="shared" si="2"/>
        <v>Nathan Gotch</v>
      </c>
    </row>
    <row r="143" spans="2:4">
      <c r="B143" t="s">
        <v>122</v>
      </c>
      <c r="C143" t="s">
        <v>345</v>
      </c>
      <c r="D143" s="114" t="str">
        <f t="shared" si="2"/>
        <v>Lewis Gotch</v>
      </c>
    </row>
    <row r="144" spans="2:4">
      <c r="B144" t="s">
        <v>474</v>
      </c>
      <c r="C144" t="s">
        <v>473</v>
      </c>
      <c r="D144" s="114" t="str">
        <f t="shared" si="2"/>
        <v>Keira Grace</v>
      </c>
    </row>
    <row r="145" spans="2:4">
      <c r="B145" t="s">
        <v>1151</v>
      </c>
      <c r="C145" t="s">
        <v>1119</v>
      </c>
      <c r="D145" s="114" t="str">
        <f t="shared" si="2"/>
        <v>Kristy Gray</v>
      </c>
    </row>
    <row r="146" spans="2:4">
      <c r="B146" t="s">
        <v>79</v>
      </c>
      <c r="C146" t="s">
        <v>1119</v>
      </c>
      <c r="D146" s="114" t="str">
        <f t="shared" si="2"/>
        <v>Luke Gray</v>
      </c>
    </row>
    <row r="147" spans="2:4">
      <c r="B147" t="s">
        <v>476</v>
      </c>
      <c r="C147" t="s">
        <v>108</v>
      </c>
      <c r="D147" s="114" t="str">
        <f t="shared" si="2"/>
        <v>Damien Grima</v>
      </c>
    </row>
    <row r="148" spans="2:4">
      <c r="B148" t="s">
        <v>80</v>
      </c>
      <c r="C148" t="s">
        <v>108</v>
      </c>
      <c r="D148" s="114" t="str">
        <f t="shared" si="2"/>
        <v>Harrison Grima</v>
      </c>
    </row>
    <row r="149" spans="2:4">
      <c r="B149" t="s">
        <v>1152</v>
      </c>
      <c r="C149" t="s">
        <v>1132</v>
      </c>
      <c r="D149" s="114" t="str">
        <f t="shared" si="2"/>
        <v>Lou Grozdanovski</v>
      </c>
    </row>
    <row r="150" spans="2:4">
      <c r="B150" t="s">
        <v>1153</v>
      </c>
      <c r="C150" t="s">
        <v>1132</v>
      </c>
      <c r="D150" s="114" t="str">
        <f t="shared" si="2"/>
        <v>Chloe Grozdanovski</v>
      </c>
    </row>
    <row r="151" spans="2:4">
      <c r="B151" t="s">
        <v>377</v>
      </c>
      <c r="C151" t="s">
        <v>477</v>
      </c>
      <c r="D151" s="114" t="str">
        <f t="shared" si="2"/>
        <v>Ethan Guest</v>
      </c>
    </row>
    <row r="152" spans="2:4">
      <c r="B152" t="s">
        <v>479</v>
      </c>
      <c r="C152" t="s">
        <v>331</v>
      </c>
      <c r="D152" s="114" t="str">
        <f t="shared" si="2"/>
        <v>Corey Gurney</v>
      </c>
    </row>
    <row r="153" spans="2:4">
      <c r="B153" t="s">
        <v>135</v>
      </c>
      <c r="C153" t="s">
        <v>331</v>
      </c>
      <c r="D153" s="114" t="str">
        <f t="shared" si="2"/>
        <v>Logan Gurney</v>
      </c>
    </row>
    <row r="154" spans="2:4">
      <c r="B154" t="s">
        <v>122</v>
      </c>
      <c r="C154" t="s">
        <v>331</v>
      </c>
      <c r="D154" s="114" t="str">
        <f t="shared" si="2"/>
        <v>Lewis Gurney</v>
      </c>
    </row>
    <row r="155" spans="2:4">
      <c r="B155" t="s">
        <v>1154</v>
      </c>
      <c r="C155" t="s">
        <v>1136</v>
      </c>
      <c r="D155" s="114" t="str">
        <f t="shared" si="2"/>
        <v>Ali Habib</v>
      </c>
    </row>
    <row r="156" spans="2:4">
      <c r="B156" t="s">
        <v>90</v>
      </c>
      <c r="C156" t="s">
        <v>138</v>
      </c>
      <c r="D156" s="114" t="str">
        <f t="shared" si="2"/>
        <v>Lachlan Harris</v>
      </c>
    </row>
    <row r="157" spans="2:4">
      <c r="B157" t="s">
        <v>352</v>
      </c>
      <c r="C157" t="s">
        <v>482</v>
      </c>
      <c r="D157" s="114" t="str">
        <f t="shared" si="2"/>
        <v>Thomas Hearn</v>
      </c>
    </row>
    <row r="158" spans="2:4">
      <c r="B158" t="s">
        <v>471</v>
      </c>
      <c r="C158" t="s">
        <v>170</v>
      </c>
      <c r="D158" s="114" t="str">
        <f t="shared" si="2"/>
        <v>Connor Hey</v>
      </c>
    </row>
    <row r="159" spans="2:4">
      <c r="B159" t="s">
        <v>969</v>
      </c>
      <c r="C159" t="s">
        <v>923</v>
      </c>
      <c r="D159" s="114" t="str">
        <f t="shared" si="2"/>
        <v>Aston Hobson</v>
      </c>
    </row>
    <row r="160" spans="2:4">
      <c r="B160" t="s">
        <v>639</v>
      </c>
      <c r="C160" t="s">
        <v>923</v>
      </c>
      <c r="D160" s="114" t="str">
        <f t="shared" si="2"/>
        <v>Brett Hobson</v>
      </c>
    </row>
    <row r="161" spans="2:4">
      <c r="B161" t="s">
        <v>655</v>
      </c>
      <c r="C161" t="s">
        <v>850</v>
      </c>
      <c r="D161" s="114" t="str">
        <f t="shared" si="2"/>
        <v>Cole Hogan</v>
      </c>
    </row>
    <row r="162" spans="2:4">
      <c r="B162" t="s">
        <v>485</v>
      </c>
      <c r="C162" t="s">
        <v>272</v>
      </c>
      <c r="D162" s="114" t="str">
        <f t="shared" si="2"/>
        <v>Tammie Hotz</v>
      </c>
    </row>
    <row r="163" spans="2:4">
      <c r="B163" t="s">
        <v>371</v>
      </c>
      <c r="C163" t="s">
        <v>272</v>
      </c>
      <c r="D163" s="114" t="str">
        <f t="shared" si="2"/>
        <v>Evan Hotz</v>
      </c>
    </row>
    <row r="164" spans="2:4">
      <c r="B164" t="s">
        <v>88</v>
      </c>
      <c r="C164" t="s">
        <v>272</v>
      </c>
      <c r="D164" s="114" t="str">
        <f t="shared" si="2"/>
        <v>Blake Hotz</v>
      </c>
    </row>
    <row r="165" spans="2:4">
      <c r="B165" t="s">
        <v>1167</v>
      </c>
      <c r="C165" t="s">
        <v>278</v>
      </c>
      <c r="D165" s="114" t="str">
        <f t="shared" si="2"/>
        <v>Karla House</v>
      </c>
    </row>
    <row r="166" spans="2:4">
      <c r="B166" t="s">
        <v>208</v>
      </c>
      <c r="C166" t="s">
        <v>278</v>
      </c>
      <c r="D166" s="114" t="str">
        <f t="shared" si="2"/>
        <v>Cameron House</v>
      </c>
    </row>
    <row r="167" spans="2:4">
      <c r="B167" t="s">
        <v>121</v>
      </c>
      <c r="C167" t="s">
        <v>278</v>
      </c>
      <c r="D167" s="114" t="str">
        <f t="shared" si="2"/>
        <v>Cooper House</v>
      </c>
    </row>
    <row r="168" spans="2:4">
      <c r="B168" t="s">
        <v>85</v>
      </c>
      <c r="C168" t="s">
        <v>278</v>
      </c>
      <c r="D168" s="114" t="str">
        <f t="shared" si="2"/>
        <v>Jordan House</v>
      </c>
    </row>
    <row r="169" spans="2:4">
      <c r="B169" t="s">
        <v>366</v>
      </c>
      <c r="C169" t="s">
        <v>927</v>
      </c>
      <c r="D169" s="114" t="str">
        <f t="shared" si="2"/>
        <v>Jason Hryniuk</v>
      </c>
    </row>
    <row r="170" spans="2:4">
      <c r="B170" t="s">
        <v>948</v>
      </c>
      <c r="C170" t="s">
        <v>927</v>
      </c>
      <c r="D170" s="114" t="str">
        <f t="shared" si="2"/>
        <v>Charlotte Hryniuk</v>
      </c>
    </row>
    <row r="171" spans="2:4">
      <c r="B171" t="s">
        <v>126</v>
      </c>
      <c r="C171" t="s">
        <v>920</v>
      </c>
      <c r="D171" s="114" t="str">
        <f t="shared" si="2"/>
        <v>Daniel Huang</v>
      </c>
    </row>
    <row r="172" spans="2:4">
      <c r="B172" t="s">
        <v>357</v>
      </c>
      <c r="C172" t="s">
        <v>220</v>
      </c>
      <c r="D172" s="114" t="str">
        <f t="shared" si="2"/>
        <v>Nate Hughes</v>
      </c>
    </row>
    <row r="173" spans="2:4">
      <c r="B173" t="s">
        <v>163</v>
      </c>
      <c r="C173" t="s">
        <v>486</v>
      </c>
      <c r="D173" s="114" t="str">
        <f t="shared" si="2"/>
        <v>Bailey Humphreys</v>
      </c>
    </row>
    <row r="174" spans="2:4">
      <c r="B174" t="s">
        <v>461</v>
      </c>
      <c r="C174" t="s">
        <v>81</v>
      </c>
      <c r="D174" s="114" t="str">
        <f t="shared" si="2"/>
        <v>Paul Hunter</v>
      </c>
    </row>
    <row r="175" spans="2:4">
      <c r="B175" t="s">
        <v>105</v>
      </c>
      <c r="C175" t="s">
        <v>81</v>
      </c>
      <c r="D175" s="114" t="str">
        <f t="shared" si="2"/>
        <v>Joshua Hunter</v>
      </c>
    </row>
    <row r="176" spans="2:4">
      <c r="B176" t="s">
        <v>91</v>
      </c>
      <c r="C176" t="s">
        <v>1109</v>
      </c>
      <c r="D176" s="114" t="str">
        <f t="shared" si="2"/>
        <v>James Isaacs</v>
      </c>
    </row>
    <row r="177" spans="2:4">
      <c r="B177" t="s">
        <v>105</v>
      </c>
      <c r="C177" t="s">
        <v>118</v>
      </c>
      <c r="D177" s="114" t="str">
        <f t="shared" si="2"/>
        <v>Joshua Jackson</v>
      </c>
    </row>
    <row r="178" spans="2:4">
      <c r="B178" t="s">
        <v>131</v>
      </c>
      <c r="C178" t="s">
        <v>118</v>
      </c>
      <c r="D178" s="114" t="str">
        <f t="shared" si="2"/>
        <v>Kurtis Jackson</v>
      </c>
    </row>
    <row r="179" spans="2:4">
      <c r="B179" t="s">
        <v>130</v>
      </c>
      <c r="C179" t="s">
        <v>129</v>
      </c>
      <c r="D179" s="114" t="str">
        <f t="shared" si="2"/>
        <v>Kody Jenkins</v>
      </c>
    </row>
    <row r="180" spans="2:4">
      <c r="B180" t="s">
        <v>420</v>
      </c>
      <c r="C180" t="s">
        <v>129</v>
      </c>
      <c r="D180" s="114" t="str">
        <f t="shared" si="2"/>
        <v>Darren Jenkins</v>
      </c>
    </row>
    <row r="181" spans="2:4">
      <c r="B181" t="s">
        <v>86</v>
      </c>
      <c r="C181" t="s">
        <v>129</v>
      </c>
      <c r="D181" s="114" t="str">
        <f t="shared" si="2"/>
        <v>Tyler Jenkins</v>
      </c>
    </row>
    <row r="182" spans="2:4">
      <c r="B182" t="s">
        <v>628</v>
      </c>
      <c r="C182" t="s">
        <v>129</v>
      </c>
      <c r="D182" s="114" t="str">
        <f t="shared" si="2"/>
        <v>Hollie Jenkins</v>
      </c>
    </row>
    <row r="183" spans="2:4">
      <c r="B183" t="s">
        <v>1155</v>
      </c>
      <c r="C183" t="s">
        <v>129</v>
      </c>
      <c r="D183" s="114" t="str">
        <f t="shared" si="2"/>
        <v>Megan Jenkins</v>
      </c>
    </row>
    <row r="184" spans="2:4">
      <c r="B184" t="s">
        <v>488</v>
      </c>
      <c r="C184" t="s">
        <v>489</v>
      </c>
      <c r="D184" s="114" t="str">
        <f t="shared" si="2"/>
        <v>BEN JUDD</v>
      </c>
    </row>
    <row r="185" spans="2:4">
      <c r="B185" t="s">
        <v>97</v>
      </c>
      <c r="C185" t="s">
        <v>490</v>
      </c>
      <c r="D185" s="114" t="str">
        <f t="shared" si="2"/>
        <v>Christopher Kapp</v>
      </c>
    </row>
    <row r="186" spans="2:4">
      <c r="B186" t="s">
        <v>475</v>
      </c>
      <c r="C186" t="s">
        <v>490</v>
      </c>
      <c r="D186" s="114" t="str">
        <f t="shared" si="2"/>
        <v>Amelia Kapp</v>
      </c>
    </row>
    <row r="187" spans="2:4">
      <c r="B187" t="s">
        <v>1078</v>
      </c>
      <c r="C187" t="s">
        <v>1065</v>
      </c>
      <c r="D187" s="114" t="str">
        <f t="shared" si="2"/>
        <v>Yolanta Karbowski</v>
      </c>
    </row>
    <row r="188" spans="2:4">
      <c r="B188" t="s">
        <v>393</v>
      </c>
      <c r="C188" t="s">
        <v>492</v>
      </c>
      <c r="D188" s="114" t="str">
        <f t="shared" si="2"/>
        <v>Michael Kavich</v>
      </c>
    </row>
    <row r="189" spans="2:4">
      <c r="B189" t="s">
        <v>91</v>
      </c>
      <c r="C189" t="s">
        <v>492</v>
      </c>
      <c r="D189" s="114" t="str">
        <f t="shared" si="2"/>
        <v>James Kavich</v>
      </c>
    </row>
    <row r="190" spans="2:4">
      <c r="B190" t="s">
        <v>98</v>
      </c>
      <c r="C190" t="s">
        <v>492</v>
      </c>
      <c r="D190" s="114" t="str">
        <f t="shared" si="2"/>
        <v>William Kavich</v>
      </c>
    </row>
    <row r="191" spans="2:4">
      <c r="B191" t="s">
        <v>493</v>
      </c>
      <c r="C191" t="s">
        <v>492</v>
      </c>
      <c r="D191" s="114" t="str">
        <f t="shared" si="2"/>
        <v>Isabelle Kavich</v>
      </c>
    </row>
    <row r="192" spans="2:4">
      <c r="B192" t="s">
        <v>132</v>
      </c>
      <c r="C192" t="s">
        <v>847</v>
      </c>
      <c r="D192" s="114" t="str">
        <f t="shared" si="2"/>
        <v>Jack Kaye-smith</v>
      </c>
    </row>
    <row r="193" spans="2:4">
      <c r="B193" t="s">
        <v>171</v>
      </c>
      <c r="C193" t="s">
        <v>1131</v>
      </c>
      <c r="D193" s="114" t="str">
        <f t="shared" si="2"/>
        <v>Marcus Kazzi</v>
      </c>
    </row>
    <row r="194" spans="2:4">
      <c r="B194" t="s">
        <v>171</v>
      </c>
      <c r="C194" t="s">
        <v>193</v>
      </c>
      <c r="D194" s="114" t="str">
        <f t="shared" ref="D194:D257" si="3">CONCATENATE(B194," ",C194)</f>
        <v>Marcus Kemal</v>
      </c>
    </row>
    <row r="195" spans="2:4">
      <c r="B195" t="s">
        <v>450</v>
      </c>
      <c r="C195" t="s">
        <v>830</v>
      </c>
      <c r="D195" s="114" t="str">
        <f t="shared" si="3"/>
        <v>Simon Kendrick</v>
      </c>
    </row>
    <row r="196" spans="2:4">
      <c r="B196" t="s">
        <v>535</v>
      </c>
      <c r="C196" t="s">
        <v>1112</v>
      </c>
      <c r="D196" s="114" t="str">
        <f t="shared" si="3"/>
        <v>Shane Kent</v>
      </c>
    </row>
    <row r="197" spans="2:4">
      <c r="B197" t="s">
        <v>1156</v>
      </c>
      <c r="C197" t="s">
        <v>1112</v>
      </c>
      <c r="D197" s="114" t="str">
        <f t="shared" si="3"/>
        <v>Brooklyn Kent</v>
      </c>
    </row>
    <row r="198" spans="2:4">
      <c r="B198" t="s">
        <v>91</v>
      </c>
      <c r="C198" t="s">
        <v>854</v>
      </c>
      <c r="D198" s="114" t="str">
        <f t="shared" si="3"/>
        <v>James Keraunos</v>
      </c>
    </row>
    <row r="199" spans="2:4">
      <c r="B199" t="s">
        <v>495</v>
      </c>
      <c r="C199" t="s">
        <v>494</v>
      </c>
      <c r="D199" s="114" t="str">
        <f t="shared" si="3"/>
        <v>Zacharia Kerr</v>
      </c>
    </row>
    <row r="200" spans="2:4">
      <c r="B200" t="s">
        <v>352</v>
      </c>
      <c r="C200" t="s">
        <v>351</v>
      </c>
      <c r="D200" s="114" t="str">
        <f t="shared" si="3"/>
        <v>Thomas Khouri</v>
      </c>
    </row>
    <row r="201" spans="2:4">
      <c r="B201" t="s">
        <v>954</v>
      </c>
      <c r="C201" t="s">
        <v>826</v>
      </c>
      <c r="D201" s="114" t="str">
        <f t="shared" si="3"/>
        <v>Jennifer Kim</v>
      </c>
    </row>
    <row r="202" spans="2:4">
      <c r="B202" t="s">
        <v>86</v>
      </c>
      <c r="C202" t="s">
        <v>87</v>
      </c>
      <c r="D202" s="114" t="str">
        <f t="shared" si="3"/>
        <v>Tyler Koenig</v>
      </c>
    </row>
    <row r="203" spans="2:4">
      <c r="B203" t="s">
        <v>967</v>
      </c>
      <c r="C203" t="s">
        <v>917</v>
      </c>
      <c r="D203" s="114" t="str">
        <f t="shared" si="3"/>
        <v>Angelo Kosteski</v>
      </c>
    </row>
    <row r="204" spans="2:4">
      <c r="B204" t="s">
        <v>497</v>
      </c>
      <c r="C204" t="s">
        <v>498</v>
      </c>
      <c r="D204" s="114" t="str">
        <f t="shared" si="3"/>
        <v>Dimitri Kozlinski</v>
      </c>
    </row>
    <row r="205" spans="2:4">
      <c r="B205" t="s">
        <v>672</v>
      </c>
      <c r="C205" t="s">
        <v>918</v>
      </c>
      <c r="D205" s="114" t="str">
        <f t="shared" si="3"/>
        <v>Benjamin Kus</v>
      </c>
    </row>
    <row r="206" spans="2:4">
      <c r="B206" t="s">
        <v>968</v>
      </c>
      <c r="C206" t="s">
        <v>918</v>
      </c>
      <c r="D206" s="114" t="str">
        <f t="shared" si="3"/>
        <v>Olivia Kus</v>
      </c>
    </row>
    <row r="207" spans="2:4">
      <c r="B207" t="s">
        <v>952</v>
      </c>
      <c r="C207" t="s">
        <v>918</v>
      </c>
      <c r="D207" s="114" t="str">
        <f t="shared" si="3"/>
        <v>Abigail Kus</v>
      </c>
    </row>
    <row r="208" spans="2:4">
      <c r="B208" t="s">
        <v>393</v>
      </c>
      <c r="C208" t="s">
        <v>635</v>
      </c>
      <c r="D208" s="114" t="str">
        <f t="shared" si="3"/>
        <v>Michael Kuster</v>
      </c>
    </row>
    <row r="209" spans="2:4">
      <c r="B209" t="s">
        <v>662</v>
      </c>
      <c r="C209" t="s">
        <v>635</v>
      </c>
      <c r="D209" s="114" t="str">
        <f t="shared" si="3"/>
        <v>Luka Kuster</v>
      </c>
    </row>
    <row r="210" spans="2:4">
      <c r="B210" t="s">
        <v>1157</v>
      </c>
      <c r="C210" t="s">
        <v>635</v>
      </c>
      <c r="D210" s="114" t="str">
        <f t="shared" si="3"/>
        <v>Tanya Kuster</v>
      </c>
    </row>
    <row r="211" spans="2:4">
      <c r="B211" t="s">
        <v>383</v>
      </c>
      <c r="C211" t="s">
        <v>499</v>
      </c>
      <c r="D211" s="114" t="str">
        <f t="shared" si="3"/>
        <v>Andrew Lake</v>
      </c>
    </row>
    <row r="212" spans="2:4">
      <c r="B212" t="s">
        <v>77</v>
      </c>
      <c r="C212" t="s">
        <v>926</v>
      </c>
      <c r="D212" s="114" t="str">
        <f t="shared" si="3"/>
        <v>John Lambden</v>
      </c>
    </row>
    <row r="213" spans="2:4">
      <c r="B213" t="s">
        <v>501</v>
      </c>
      <c r="C213" t="s">
        <v>502</v>
      </c>
      <c r="D213" s="114" t="str">
        <f t="shared" si="3"/>
        <v>Trent Lavelle</v>
      </c>
    </row>
    <row r="214" spans="2:4">
      <c r="B214" t="s">
        <v>360</v>
      </c>
      <c r="C214" t="s">
        <v>274</v>
      </c>
      <c r="D214" s="114" t="str">
        <f t="shared" si="3"/>
        <v>Harvey Lazarevic</v>
      </c>
    </row>
    <row r="215" spans="2:4">
      <c r="B215" t="s">
        <v>132</v>
      </c>
      <c r="C215" t="s">
        <v>133</v>
      </c>
      <c r="D215" s="114" t="str">
        <f t="shared" si="3"/>
        <v>Jack Lemon</v>
      </c>
    </row>
    <row r="216" spans="2:4">
      <c r="B216" t="s">
        <v>505</v>
      </c>
      <c r="C216" t="s">
        <v>504</v>
      </c>
      <c r="D216" s="114" t="str">
        <f t="shared" si="3"/>
        <v>Dylan Lindsay</v>
      </c>
    </row>
    <row r="217" spans="2:4">
      <c r="B217" t="s">
        <v>121</v>
      </c>
      <c r="C217" t="s">
        <v>934</v>
      </c>
      <c r="D217" s="114" t="str">
        <f t="shared" si="3"/>
        <v>Cooper Lollback</v>
      </c>
    </row>
    <row r="218" spans="2:4">
      <c r="B218" t="s">
        <v>483</v>
      </c>
      <c r="C218" t="s">
        <v>508</v>
      </c>
      <c r="D218" s="114" t="str">
        <f t="shared" si="3"/>
        <v>Peter Lown</v>
      </c>
    </row>
    <row r="219" spans="2:4">
      <c r="B219" t="s">
        <v>509</v>
      </c>
      <c r="C219" t="s">
        <v>508</v>
      </c>
      <c r="D219" s="114" t="str">
        <f t="shared" si="3"/>
        <v>Annabel Lown</v>
      </c>
    </row>
    <row r="220" spans="2:4">
      <c r="B220" t="s">
        <v>510</v>
      </c>
      <c r="C220" t="s">
        <v>508</v>
      </c>
      <c r="D220" s="114" t="str">
        <f t="shared" si="3"/>
        <v>Abbey Lown</v>
      </c>
    </row>
    <row r="221" spans="2:4">
      <c r="B221" t="s">
        <v>202</v>
      </c>
      <c r="C221" t="s">
        <v>194</v>
      </c>
      <c r="D221" s="114" t="str">
        <f t="shared" si="3"/>
        <v>Mitch Lozina</v>
      </c>
    </row>
    <row r="222" spans="2:4">
      <c r="B222" t="s">
        <v>90</v>
      </c>
      <c r="C222" t="s">
        <v>89</v>
      </c>
      <c r="D222" s="114" t="str">
        <f t="shared" si="3"/>
        <v>Lachlan Lynch</v>
      </c>
    </row>
    <row r="223" spans="2:4">
      <c r="B223" t="s">
        <v>105</v>
      </c>
      <c r="C223" t="s">
        <v>653</v>
      </c>
      <c r="D223" s="114" t="str">
        <f t="shared" si="3"/>
        <v>Joshua Macintosh</v>
      </c>
    </row>
    <row r="224" spans="2:4">
      <c r="B224" t="s">
        <v>674</v>
      </c>
      <c r="C224" t="s">
        <v>653</v>
      </c>
      <c r="D224" s="114" t="str">
        <f t="shared" si="3"/>
        <v>Eli Macintosh</v>
      </c>
    </row>
    <row r="225" spans="2:4">
      <c r="B225" t="s">
        <v>135</v>
      </c>
      <c r="C225" t="s">
        <v>653</v>
      </c>
      <c r="D225" s="114" t="str">
        <f t="shared" si="3"/>
        <v>Logan Macintosh</v>
      </c>
    </row>
    <row r="226" spans="2:4">
      <c r="B226" t="s">
        <v>91</v>
      </c>
      <c r="C226" t="s">
        <v>512</v>
      </c>
      <c r="D226" s="114" t="str">
        <f t="shared" si="3"/>
        <v>James Macken</v>
      </c>
    </row>
    <row r="227" spans="2:4">
      <c r="B227" t="s">
        <v>126</v>
      </c>
      <c r="C227" t="s">
        <v>337</v>
      </c>
      <c r="D227" s="114" t="str">
        <f t="shared" si="3"/>
        <v>Daniel Mackie</v>
      </c>
    </row>
    <row r="228" spans="2:4">
      <c r="B228" t="s">
        <v>207</v>
      </c>
      <c r="C228" t="s">
        <v>337</v>
      </c>
      <c r="D228" s="114" t="str">
        <f t="shared" si="3"/>
        <v>Liam Mackie</v>
      </c>
    </row>
    <row r="229" spans="2:4">
      <c r="B229" t="s">
        <v>121</v>
      </c>
      <c r="C229" t="s">
        <v>337</v>
      </c>
      <c r="D229" s="114" t="str">
        <f t="shared" si="3"/>
        <v>Cooper Mackie</v>
      </c>
    </row>
    <row r="230" spans="2:4">
      <c r="B230" t="s">
        <v>444</v>
      </c>
      <c r="C230" t="s">
        <v>518</v>
      </c>
      <c r="D230" s="114" t="str">
        <f t="shared" si="3"/>
        <v>Pamela Mathews</v>
      </c>
    </row>
    <row r="231" spans="2:4">
      <c r="B231" t="s">
        <v>519</v>
      </c>
      <c r="C231" t="s">
        <v>520</v>
      </c>
      <c r="D231" s="114" t="str">
        <f t="shared" si="3"/>
        <v>Jake Mccracken</v>
      </c>
    </row>
    <row r="232" spans="2:4">
      <c r="B232" t="s">
        <v>521</v>
      </c>
      <c r="C232" t="s">
        <v>520</v>
      </c>
      <c r="D232" s="114" t="str">
        <f t="shared" si="3"/>
        <v>Finn Mccracken</v>
      </c>
    </row>
    <row r="233" spans="2:4">
      <c r="B233" t="s">
        <v>422</v>
      </c>
      <c r="C233" t="s">
        <v>921</v>
      </c>
      <c r="D233" s="114" t="str">
        <f t="shared" si="3"/>
        <v>Craig Mclatchey</v>
      </c>
    </row>
    <row r="234" spans="2:4">
      <c r="B234" t="s">
        <v>99</v>
      </c>
      <c r="C234" t="s">
        <v>338</v>
      </c>
      <c r="D234" s="114" t="str">
        <f t="shared" si="3"/>
        <v>Matt Mepham</v>
      </c>
    </row>
    <row r="235" spans="2:4">
      <c r="B235" t="s">
        <v>165</v>
      </c>
      <c r="C235" t="s">
        <v>338</v>
      </c>
      <c r="D235" s="114" t="str">
        <f t="shared" si="3"/>
        <v>Noah Mepham</v>
      </c>
    </row>
    <row r="236" spans="2:4">
      <c r="B236" t="s">
        <v>200</v>
      </c>
      <c r="C236" t="s">
        <v>338</v>
      </c>
      <c r="D236" s="114" t="str">
        <f t="shared" si="3"/>
        <v>Mason Mepham</v>
      </c>
    </row>
    <row r="237" spans="2:4">
      <c r="B237" t="s">
        <v>450</v>
      </c>
      <c r="C237" t="s">
        <v>524</v>
      </c>
      <c r="D237" s="114" t="str">
        <f t="shared" si="3"/>
        <v>Simon Meyer</v>
      </c>
    </row>
    <row r="238" spans="2:4">
      <c r="B238" t="s">
        <v>476</v>
      </c>
      <c r="C238" t="s">
        <v>524</v>
      </c>
      <c r="D238" s="114" t="str">
        <f t="shared" si="3"/>
        <v>Damien Meyer</v>
      </c>
    </row>
    <row r="239" spans="2:4">
      <c r="B239" t="s">
        <v>1158</v>
      </c>
      <c r="C239" t="s">
        <v>1122</v>
      </c>
      <c r="D239" s="114" t="str">
        <f t="shared" si="3"/>
        <v>Milan Mikac</v>
      </c>
    </row>
    <row r="240" spans="2:4">
      <c r="B240" t="s">
        <v>364</v>
      </c>
      <c r="C240" t="s">
        <v>1122</v>
      </c>
      <c r="D240" s="114" t="str">
        <f t="shared" si="3"/>
        <v>Lukas Mikac</v>
      </c>
    </row>
    <row r="241" spans="2:4">
      <c r="B241" t="s">
        <v>393</v>
      </c>
      <c r="C241" t="s">
        <v>328</v>
      </c>
      <c r="D241" s="114" t="str">
        <f t="shared" si="3"/>
        <v>Michael Miles</v>
      </c>
    </row>
    <row r="242" spans="2:4">
      <c r="B242" t="s">
        <v>354</v>
      </c>
      <c r="C242" t="s">
        <v>328</v>
      </c>
      <c r="D242" s="114" t="str">
        <f t="shared" si="3"/>
        <v>George Miles</v>
      </c>
    </row>
    <row r="243" spans="2:4">
      <c r="B243" t="s">
        <v>80</v>
      </c>
      <c r="C243" t="s">
        <v>328</v>
      </c>
      <c r="D243" s="114" t="str">
        <f t="shared" si="3"/>
        <v>Harrison Miles</v>
      </c>
    </row>
    <row r="244" spans="2:4">
      <c r="B244" t="s">
        <v>955</v>
      </c>
      <c r="C244" t="s">
        <v>832</v>
      </c>
      <c r="D244" s="114" t="str">
        <f t="shared" si="3"/>
        <v>Neil Mineeff</v>
      </c>
    </row>
    <row r="245" spans="2:4">
      <c r="B245" t="s">
        <v>956</v>
      </c>
      <c r="C245" t="s">
        <v>832</v>
      </c>
      <c r="D245" s="114" t="str">
        <f t="shared" si="3"/>
        <v>Lachie Mineeff</v>
      </c>
    </row>
    <row r="246" spans="2:4">
      <c r="B246" t="s">
        <v>92</v>
      </c>
      <c r="C246" t="s">
        <v>107</v>
      </c>
      <c r="D246" s="114" t="str">
        <f t="shared" si="3"/>
        <v>Ryan Mitchell</v>
      </c>
    </row>
    <row r="247" spans="2:4">
      <c r="B247" t="s">
        <v>135</v>
      </c>
      <c r="C247" t="s">
        <v>107</v>
      </c>
      <c r="D247" s="114" t="str">
        <f t="shared" si="3"/>
        <v>Logan Mitchell</v>
      </c>
    </row>
    <row r="248" spans="2:4">
      <c r="B248" t="s">
        <v>361</v>
      </c>
      <c r="C248" t="s">
        <v>107</v>
      </c>
      <c r="D248" s="114" t="str">
        <f t="shared" si="3"/>
        <v>Ashton Mitchell</v>
      </c>
    </row>
    <row r="249" spans="2:4">
      <c r="B249" t="s">
        <v>121</v>
      </c>
      <c r="C249" t="s">
        <v>107</v>
      </c>
      <c r="D249" s="114" t="str">
        <f t="shared" si="3"/>
        <v>Cooper Mitchell</v>
      </c>
    </row>
    <row r="250" spans="2:4">
      <c r="B250" t="s">
        <v>92</v>
      </c>
      <c r="C250" t="s">
        <v>925</v>
      </c>
      <c r="D250" s="114" t="str">
        <f t="shared" si="3"/>
        <v>Ryan Monaghan</v>
      </c>
    </row>
    <row r="251" spans="2:4">
      <c r="B251" t="s">
        <v>676</v>
      </c>
      <c r="C251" t="s">
        <v>656</v>
      </c>
      <c r="D251" s="114" t="str">
        <f t="shared" si="3"/>
        <v>Benito Montalbano</v>
      </c>
    </row>
    <row r="252" spans="2:4">
      <c r="B252" t="s">
        <v>80</v>
      </c>
      <c r="C252" t="s">
        <v>619</v>
      </c>
      <c r="D252" s="114" t="str">
        <f t="shared" si="3"/>
        <v>Harrison Morabito</v>
      </c>
    </row>
    <row r="253" spans="2:4">
      <c r="B253" t="s">
        <v>91</v>
      </c>
      <c r="C253" t="s">
        <v>394</v>
      </c>
      <c r="D253" s="114" t="str">
        <f t="shared" si="3"/>
        <v>James Morgan</v>
      </c>
    </row>
    <row r="254" spans="2:4">
      <c r="B254" t="s">
        <v>373</v>
      </c>
      <c r="C254" t="s">
        <v>394</v>
      </c>
      <c r="D254" s="114" t="str">
        <f t="shared" si="3"/>
        <v>Maximus Morgan</v>
      </c>
    </row>
    <row r="255" spans="2:4">
      <c r="B255" t="s">
        <v>374</v>
      </c>
      <c r="C255" t="s">
        <v>394</v>
      </c>
      <c r="D255" s="114" t="str">
        <f t="shared" si="3"/>
        <v>Nicolas Morgan</v>
      </c>
    </row>
    <row r="256" spans="2:4">
      <c r="B256" t="s">
        <v>1168</v>
      </c>
      <c r="C256" t="s">
        <v>1117</v>
      </c>
      <c r="D256" s="114" t="str">
        <f t="shared" si="3"/>
        <v>Danial Morris</v>
      </c>
    </row>
    <row r="257" spans="2:4">
      <c r="B257" t="s">
        <v>98</v>
      </c>
      <c r="C257" t="s">
        <v>1117</v>
      </c>
      <c r="D257" s="114" t="str">
        <f t="shared" si="3"/>
        <v>William Morris</v>
      </c>
    </row>
    <row r="258" spans="2:4">
      <c r="B258" t="s">
        <v>201</v>
      </c>
      <c r="C258" t="s">
        <v>398</v>
      </c>
      <c r="D258" s="114" t="str">
        <f t="shared" ref="D258:D321" si="4">CONCATENATE(B258," ",C258)</f>
        <v>Max Nader</v>
      </c>
    </row>
    <row r="259" spans="2:4">
      <c r="B259" t="s">
        <v>429</v>
      </c>
      <c r="C259" t="s">
        <v>863</v>
      </c>
      <c r="D259" s="114" t="str">
        <f t="shared" si="4"/>
        <v>David Nedelkovski</v>
      </c>
    </row>
    <row r="260" spans="2:4">
      <c r="B260" t="s">
        <v>964</v>
      </c>
      <c r="C260" t="s">
        <v>863</v>
      </c>
      <c r="D260" s="114" t="str">
        <f t="shared" si="4"/>
        <v>Antonio Nedelkovski</v>
      </c>
    </row>
    <row r="261" spans="2:4">
      <c r="B261" t="s">
        <v>965</v>
      </c>
      <c r="C261" t="s">
        <v>863</v>
      </c>
      <c r="D261" s="114" t="str">
        <f t="shared" si="4"/>
        <v>Gabriela Nedelkovski</v>
      </c>
    </row>
    <row r="262" spans="2:4">
      <c r="B262" t="s">
        <v>382</v>
      </c>
      <c r="C262" t="s">
        <v>824</v>
      </c>
      <c r="D262" s="114" t="str">
        <f t="shared" si="4"/>
        <v>Dominic Nguyen</v>
      </c>
    </row>
    <row r="263" spans="2:4">
      <c r="B263" t="s">
        <v>944</v>
      </c>
      <c r="C263" t="s">
        <v>824</v>
      </c>
      <c r="D263" s="114" t="str">
        <f t="shared" si="4"/>
        <v>Teliyah Nguyen</v>
      </c>
    </row>
    <row r="264" spans="2:4">
      <c r="B264" t="s">
        <v>505</v>
      </c>
      <c r="C264" t="s">
        <v>824</v>
      </c>
      <c r="D264" s="114" t="str">
        <f t="shared" si="4"/>
        <v>Dylan Nguyen</v>
      </c>
    </row>
    <row r="265" spans="2:4">
      <c r="B265" t="s">
        <v>943</v>
      </c>
      <c r="C265" t="s">
        <v>527</v>
      </c>
      <c r="D265" s="114" t="str">
        <f t="shared" si="4"/>
        <v>Sebastian Nicholls</v>
      </c>
    </row>
    <row r="266" spans="2:4">
      <c r="B266" t="s">
        <v>98</v>
      </c>
      <c r="C266" t="s">
        <v>527</v>
      </c>
      <c r="D266" s="114" t="str">
        <f t="shared" si="4"/>
        <v>William Nicholls</v>
      </c>
    </row>
    <row r="267" spans="2:4">
      <c r="B267" t="s">
        <v>970</v>
      </c>
      <c r="C267" t="s">
        <v>924</v>
      </c>
      <c r="D267" s="114" t="str">
        <f t="shared" si="4"/>
        <v>Alex Ninovic</v>
      </c>
    </row>
    <row r="268" spans="2:4">
      <c r="B268" t="s">
        <v>1159</v>
      </c>
      <c r="C268" t="s">
        <v>1123</v>
      </c>
      <c r="D268" s="114" t="str">
        <f t="shared" si="4"/>
        <v>JohnAndrew Oates</v>
      </c>
    </row>
    <row r="269" spans="2:4">
      <c r="B269" t="s">
        <v>551</v>
      </c>
      <c r="C269" t="s">
        <v>110</v>
      </c>
      <c r="D269" s="114" t="str">
        <f t="shared" si="4"/>
        <v>Matthew Oliver</v>
      </c>
    </row>
    <row r="270" spans="2:4">
      <c r="B270" t="s">
        <v>364</v>
      </c>
      <c r="C270" t="s">
        <v>110</v>
      </c>
      <c r="D270" s="114" t="str">
        <f t="shared" si="4"/>
        <v>Lukas Oliver</v>
      </c>
    </row>
    <row r="271" spans="2:4">
      <c r="B271" t="s">
        <v>529</v>
      </c>
      <c r="C271" t="s">
        <v>110</v>
      </c>
      <c r="D271" s="114" t="str">
        <f t="shared" si="4"/>
        <v>Levi Oliver</v>
      </c>
    </row>
    <row r="272" spans="2:4">
      <c r="B272" t="s">
        <v>126</v>
      </c>
      <c r="C272" t="s">
        <v>134</v>
      </c>
      <c r="D272" s="114" t="str">
        <f t="shared" si="4"/>
        <v>Daniel Orsini</v>
      </c>
    </row>
    <row r="273" spans="2:4">
      <c r="B273" t="s">
        <v>135</v>
      </c>
      <c r="C273" t="s">
        <v>134</v>
      </c>
      <c r="D273" s="114" t="str">
        <f t="shared" si="4"/>
        <v>Logan Orsini</v>
      </c>
    </row>
    <row r="274" spans="2:4">
      <c r="B274" t="s">
        <v>393</v>
      </c>
      <c r="C274" t="s">
        <v>1108</v>
      </c>
      <c r="D274" s="114" t="str">
        <f t="shared" si="4"/>
        <v>Michael Padovan</v>
      </c>
    </row>
    <row r="275" spans="2:4">
      <c r="B275" t="s">
        <v>288</v>
      </c>
      <c r="C275" t="s">
        <v>1108</v>
      </c>
      <c r="D275" s="114" t="str">
        <f t="shared" si="4"/>
        <v>Harry Padovan</v>
      </c>
    </row>
    <row r="276" spans="2:4">
      <c r="B276" t="s">
        <v>1160</v>
      </c>
      <c r="C276" t="s">
        <v>1108</v>
      </c>
      <c r="D276" s="114" t="str">
        <f t="shared" si="4"/>
        <v>Hugo Padovan</v>
      </c>
    </row>
    <row r="277" spans="2:4">
      <c r="B277" t="s">
        <v>392</v>
      </c>
      <c r="C277" t="s">
        <v>531</v>
      </c>
      <c r="D277" s="114" t="str">
        <f t="shared" si="4"/>
        <v>Stephen Payne</v>
      </c>
    </row>
    <row r="278" spans="2:4">
      <c r="B278" t="s">
        <v>389</v>
      </c>
      <c r="C278" t="s">
        <v>532</v>
      </c>
      <c r="D278" s="114" t="str">
        <f t="shared" si="4"/>
        <v>Mathew Pearce</v>
      </c>
    </row>
    <row r="279" spans="2:4">
      <c r="B279" t="s">
        <v>98</v>
      </c>
      <c r="C279" t="s">
        <v>532</v>
      </c>
      <c r="D279" s="114" t="str">
        <f t="shared" si="4"/>
        <v>William Pearce</v>
      </c>
    </row>
    <row r="280" spans="2:4">
      <c r="B280" t="s">
        <v>957</v>
      </c>
      <c r="C280" t="s">
        <v>841</v>
      </c>
      <c r="D280" s="114" t="str">
        <f t="shared" si="4"/>
        <v>adam petta</v>
      </c>
    </row>
    <row r="281" spans="2:4">
      <c r="B281" t="s">
        <v>192</v>
      </c>
      <c r="C281" t="s">
        <v>293</v>
      </c>
      <c r="D281" s="114" t="str">
        <f t="shared" si="4"/>
        <v>Hudson Petta</v>
      </c>
    </row>
    <row r="282" spans="2:4">
      <c r="B282" t="s">
        <v>539</v>
      </c>
      <c r="C282" t="s">
        <v>95</v>
      </c>
      <c r="D282" s="114" t="str">
        <f t="shared" si="4"/>
        <v>Todd Phillips</v>
      </c>
    </row>
    <row r="283" spans="2:4">
      <c r="B283" t="s">
        <v>96</v>
      </c>
      <c r="C283" t="s">
        <v>95</v>
      </c>
      <c r="D283" s="114" t="str">
        <f t="shared" si="4"/>
        <v>Samuel Phillips</v>
      </c>
    </row>
    <row r="284" spans="2:4">
      <c r="B284" t="s">
        <v>94</v>
      </c>
      <c r="C284" t="s">
        <v>95</v>
      </c>
      <c r="D284" s="114" t="str">
        <f t="shared" si="4"/>
        <v>Charles Phillips</v>
      </c>
    </row>
    <row r="285" spans="2:4">
      <c r="B285" t="s">
        <v>535</v>
      </c>
      <c r="C285" t="s">
        <v>1125</v>
      </c>
      <c r="D285" s="114" t="str">
        <f t="shared" si="4"/>
        <v>Shane Pinter</v>
      </c>
    </row>
    <row r="286" spans="2:4">
      <c r="B286" t="s">
        <v>388</v>
      </c>
      <c r="C286" t="s">
        <v>540</v>
      </c>
      <c r="D286" s="114" t="str">
        <f t="shared" si="4"/>
        <v>Adam Pisula</v>
      </c>
    </row>
    <row r="287" spans="2:4">
      <c r="B287" t="s">
        <v>541</v>
      </c>
      <c r="C287" t="s">
        <v>540</v>
      </c>
      <c r="D287" s="114" t="str">
        <f t="shared" si="4"/>
        <v>Isla Pisula</v>
      </c>
    </row>
    <row r="288" spans="2:4">
      <c r="B288" t="s">
        <v>483</v>
      </c>
      <c r="C288" t="s">
        <v>1110</v>
      </c>
      <c r="D288" s="114" t="str">
        <f t="shared" si="4"/>
        <v>Peter Pontello</v>
      </c>
    </row>
    <row r="289" spans="2:4">
      <c r="B289" t="s">
        <v>92</v>
      </c>
      <c r="C289" t="s">
        <v>542</v>
      </c>
      <c r="D289" s="114" t="str">
        <f t="shared" si="4"/>
        <v>Ryan Portelli</v>
      </c>
    </row>
    <row r="290" spans="2:4">
      <c r="B290" t="s">
        <v>380</v>
      </c>
      <c r="C290" t="s">
        <v>397</v>
      </c>
      <c r="D290" s="114" t="str">
        <f t="shared" si="4"/>
        <v>Rishi Pothori</v>
      </c>
    </row>
    <row r="291" spans="2:4">
      <c r="B291" t="s">
        <v>123</v>
      </c>
      <c r="C291" t="s">
        <v>838</v>
      </c>
      <c r="D291" s="114" t="str">
        <f t="shared" si="4"/>
        <v>Anthony Poullos</v>
      </c>
    </row>
    <row r="292" spans="2:4">
      <c r="B292" t="s">
        <v>137</v>
      </c>
      <c r="C292" t="s">
        <v>136</v>
      </c>
      <c r="D292" s="114" t="str">
        <f t="shared" si="4"/>
        <v>Tom Rendall</v>
      </c>
    </row>
    <row r="293" spans="2:4">
      <c r="B293" t="s">
        <v>461</v>
      </c>
      <c r="C293" t="s">
        <v>928</v>
      </c>
      <c r="D293" s="114" t="str">
        <f t="shared" si="4"/>
        <v>Paul Renshaw</v>
      </c>
    </row>
    <row r="294" spans="2:4">
      <c r="B294" t="s">
        <v>1161</v>
      </c>
      <c r="C294" t="s">
        <v>1135</v>
      </c>
      <c r="D294" s="114" t="str">
        <f t="shared" si="4"/>
        <v>Tina Reslan</v>
      </c>
    </row>
    <row r="295" spans="2:4">
      <c r="B295" t="s">
        <v>547</v>
      </c>
      <c r="C295" t="s">
        <v>548</v>
      </c>
      <c r="D295" s="114" t="str">
        <f t="shared" si="4"/>
        <v>Romel Reyes</v>
      </c>
    </row>
    <row r="296" spans="2:4">
      <c r="B296" t="s">
        <v>461</v>
      </c>
      <c r="C296" t="s">
        <v>1107</v>
      </c>
      <c r="D296" s="114" t="str">
        <f t="shared" si="4"/>
        <v>Paul Reynolds</v>
      </c>
    </row>
    <row r="297" spans="2:4">
      <c r="B297" t="s">
        <v>105</v>
      </c>
      <c r="C297" t="s">
        <v>1107</v>
      </c>
      <c r="D297" s="114" t="str">
        <f t="shared" si="4"/>
        <v>Joshua Reynolds</v>
      </c>
    </row>
    <row r="298" spans="2:4">
      <c r="B298" t="s">
        <v>383</v>
      </c>
      <c r="C298" t="s">
        <v>618</v>
      </c>
      <c r="D298" s="114" t="str">
        <f t="shared" si="4"/>
        <v>Andrew Rhodes</v>
      </c>
    </row>
    <row r="299" spans="2:4">
      <c r="B299" t="s">
        <v>381</v>
      </c>
      <c r="C299" t="s">
        <v>618</v>
      </c>
      <c r="D299" s="114" t="str">
        <f t="shared" si="4"/>
        <v>Robert Rhodes</v>
      </c>
    </row>
    <row r="300" spans="2:4">
      <c r="B300" t="s">
        <v>1162</v>
      </c>
      <c r="C300" t="s">
        <v>618</v>
      </c>
      <c r="D300" s="114" t="str">
        <f t="shared" si="4"/>
        <v>Tamika Rhodes</v>
      </c>
    </row>
    <row r="301" spans="2:4">
      <c r="B301" t="s">
        <v>381</v>
      </c>
      <c r="C301" t="s">
        <v>468</v>
      </c>
      <c r="D301" s="114" t="str">
        <f t="shared" si="4"/>
        <v>Robert Richard</v>
      </c>
    </row>
    <row r="302" spans="2:4">
      <c r="B302" t="s">
        <v>121</v>
      </c>
      <c r="C302" t="s">
        <v>468</v>
      </c>
      <c r="D302" s="114" t="str">
        <f t="shared" si="4"/>
        <v>Cooper Richard</v>
      </c>
    </row>
    <row r="303" spans="2:4">
      <c r="B303" t="s">
        <v>355</v>
      </c>
      <c r="C303" t="s">
        <v>329</v>
      </c>
      <c r="D303" s="114" t="str">
        <f t="shared" si="4"/>
        <v>Drew Robins</v>
      </c>
    </row>
    <row r="304" spans="2:4">
      <c r="B304" t="s">
        <v>543</v>
      </c>
      <c r="C304" t="s">
        <v>180</v>
      </c>
      <c r="D304" s="114" t="str">
        <f t="shared" si="4"/>
        <v>Reece Robinson</v>
      </c>
    </row>
    <row r="305" spans="2:4">
      <c r="B305" t="s">
        <v>204</v>
      </c>
      <c r="C305" t="s">
        <v>180</v>
      </c>
      <c r="D305" s="114" t="str">
        <f t="shared" si="4"/>
        <v>Heath Robinson</v>
      </c>
    </row>
    <row r="306" spans="2:4">
      <c r="B306" t="s">
        <v>555</v>
      </c>
      <c r="C306" t="s">
        <v>180</v>
      </c>
      <c r="D306" s="114" t="str">
        <f t="shared" si="4"/>
        <v>Reed Robinson</v>
      </c>
    </row>
    <row r="307" spans="2:4">
      <c r="B307" t="s">
        <v>357</v>
      </c>
      <c r="C307" t="s">
        <v>180</v>
      </c>
      <c r="D307" s="114" t="str">
        <f t="shared" si="4"/>
        <v>Nate Robinson</v>
      </c>
    </row>
    <row r="308" spans="2:4">
      <c r="B308" t="s">
        <v>1163</v>
      </c>
      <c r="C308" t="s">
        <v>180</v>
      </c>
      <c r="D308" s="114" t="str">
        <f t="shared" si="4"/>
        <v>Emmett Robinson</v>
      </c>
    </row>
    <row r="309" spans="2:4">
      <c r="B309" t="s">
        <v>77</v>
      </c>
      <c r="C309" t="s">
        <v>556</v>
      </c>
      <c r="D309" s="114" t="str">
        <f t="shared" si="4"/>
        <v>John Roecken</v>
      </c>
    </row>
    <row r="310" spans="2:4">
      <c r="B310" t="s">
        <v>98</v>
      </c>
      <c r="C310" t="s">
        <v>556</v>
      </c>
      <c r="D310" s="114" t="str">
        <f t="shared" si="4"/>
        <v>William Roecken</v>
      </c>
    </row>
    <row r="311" spans="2:4">
      <c r="B311" t="s">
        <v>949</v>
      </c>
      <c r="C311" t="s">
        <v>929</v>
      </c>
      <c r="D311" s="114" t="str">
        <f t="shared" si="4"/>
        <v>Lisa Rogers</v>
      </c>
    </row>
    <row r="312" spans="2:4">
      <c r="B312" t="s">
        <v>950</v>
      </c>
      <c r="C312" t="s">
        <v>929</v>
      </c>
      <c r="D312" s="114" t="str">
        <f t="shared" si="4"/>
        <v>Jax Rogers</v>
      </c>
    </row>
    <row r="313" spans="2:4">
      <c r="B313" t="s">
        <v>569</v>
      </c>
      <c r="C313" t="s">
        <v>929</v>
      </c>
      <c r="D313" s="114" t="str">
        <f t="shared" si="4"/>
        <v>Adrian Rogers</v>
      </c>
    </row>
    <row r="314" spans="2:4">
      <c r="B314" t="s">
        <v>557</v>
      </c>
      <c r="C314" t="s">
        <v>558</v>
      </c>
      <c r="D314" s="114" t="str">
        <f t="shared" si="4"/>
        <v>Brody Rowe</v>
      </c>
    </row>
    <row r="315" spans="2:4">
      <c r="B315" t="s">
        <v>559</v>
      </c>
      <c r="C315" t="s">
        <v>111</v>
      </c>
      <c r="D315" s="114" t="str">
        <f t="shared" si="4"/>
        <v>Endree Saade</v>
      </c>
    </row>
    <row r="316" spans="2:4">
      <c r="B316" t="s">
        <v>560</v>
      </c>
      <c r="C316" t="s">
        <v>111</v>
      </c>
      <c r="D316" s="114" t="str">
        <f t="shared" si="4"/>
        <v>Elijah Saade</v>
      </c>
    </row>
    <row r="317" spans="2:4">
      <c r="B317" t="s">
        <v>110</v>
      </c>
      <c r="C317" t="s">
        <v>111</v>
      </c>
      <c r="D317" s="114" t="str">
        <f t="shared" si="4"/>
        <v>Oliver Saade</v>
      </c>
    </row>
    <row r="318" spans="2:4">
      <c r="B318" t="s">
        <v>561</v>
      </c>
      <c r="C318" t="s">
        <v>111</v>
      </c>
      <c r="D318" s="114" t="str">
        <f t="shared" si="4"/>
        <v>Isaiah Saade</v>
      </c>
    </row>
    <row r="319" spans="2:4">
      <c r="B319" t="s">
        <v>79</v>
      </c>
      <c r="C319" t="s">
        <v>162</v>
      </c>
      <c r="D319" s="114" t="str">
        <f t="shared" si="4"/>
        <v>Luke Saker</v>
      </c>
    </row>
    <row r="320" spans="2:4">
      <c r="B320" t="s">
        <v>562</v>
      </c>
      <c r="C320" t="s">
        <v>396</v>
      </c>
      <c r="D320" s="114" t="str">
        <f t="shared" si="4"/>
        <v>Carmelo Salerno</v>
      </c>
    </row>
    <row r="321" spans="2:4">
      <c r="B321" t="s">
        <v>378</v>
      </c>
      <c r="C321" t="s">
        <v>396</v>
      </c>
      <c r="D321" s="114" t="str">
        <f t="shared" si="4"/>
        <v>Leo Salerno</v>
      </c>
    </row>
    <row r="322" spans="2:4">
      <c r="B322" t="s">
        <v>551</v>
      </c>
      <c r="C322" t="s">
        <v>938</v>
      </c>
      <c r="D322" s="114" t="str">
        <f t="shared" ref="D322:D385" si="5">CONCATENATE(B322," ",C322)</f>
        <v>Matthew Salter</v>
      </c>
    </row>
    <row r="323" spans="2:4">
      <c r="B323" t="s">
        <v>664</v>
      </c>
      <c r="C323" t="s">
        <v>938</v>
      </c>
      <c r="D323" s="114" t="str">
        <f t="shared" si="5"/>
        <v>Jai Salter</v>
      </c>
    </row>
    <row r="324" spans="2:4">
      <c r="B324" t="s">
        <v>564</v>
      </c>
      <c r="C324" t="s">
        <v>565</v>
      </c>
      <c r="D324" s="114" t="str">
        <f t="shared" si="5"/>
        <v>Andy Sandlin</v>
      </c>
    </row>
    <row r="325" spans="2:4">
      <c r="B325" t="s">
        <v>569</v>
      </c>
      <c r="C325" t="s">
        <v>340</v>
      </c>
      <c r="D325" s="114" t="str">
        <f t="shared" si="5"/>
        <v>Adrian Schellenberg</v>
      </c>
    </row>
    <row r="326" spans="2:4">
      <c r="B326" t="s">
        <v>362</v>
      </c>
      <c r="C326" t="s">
        <v>340</v>
      </c>
      <c r="D326" s="114" t="str">
        <f t="shared" si="5"/>
        <v>Mia Schellenberg</v>
      </c>
    </row>
    <row r="327" spans="2:4">
      <c r="B327" t="s">
        <v>88</v>
      </c>
      <c r="C327" t="s">
        <v>570</v>
      </c>
      <c r="D327" s="114" t="str">
        <f t="shared" si="5"/>
        <v>Blake Schembri</v>
      </c>
    </row>
    <row r="328" spans="2:4">
      <c r="B328" t="s">
        <v>571</v>
      </c>
      <c r="C328" t="s">
        <v>572</v>
      </c>
      <c r="D328" s="114" t="str">
        <f t="shared" si="5"/>
        <v>Daymon Schuyt</v>
      </c>
    </row>
    <row r="329" spans="2:4">
      <c r="B329" t="s">
        <v>573</v>
      </c>
      <c r="C329" t="s">
        <v>572</v>
      </c>
      <c r="D329" s="114" t="str">
        <f t="shared" si="5"/>
        <v>Jacinta Schuyt</v>
      </c>
    </row>
    <row r="330" spans="2:4">
      <c r="B330" t="s">
        <v>1073</v>
      </c>
      <c r="C330" t="s">
        <v>622</v>
      </c>
      <c r="D330" s="114" t="str">
        <f t="shared" si="5"/>
        <v>Alistair Scott</v>
      </c>
    </row>
    <row r="331" spans="2:4">
      <c r="B331" t="s">
        <v>135</v>
      </c>
      <c r="C331" t="s">
        <v>622</v>
      </c>
      <c r="D331" s="114" t="str">
        <f t="shared" si="5"/>
        <v>Logan Scott</v>
      </c>
    </row>
    <row r="332" spans="2:4">
      <c r="B332" t="s">
        <v>105</v>
      </c>
      <c r="C332" t="s">
        <v>574</v>
      </c>
      <c r="D332" s="114" t="str">
        <f t="shared" si="5"/>
        <v>Joshua Seiffert</v>
      </c>
    </row>
    <row r="333" spans="2:4">
      <c r="B333" t="s">
        <v>575</v>
      </c>
      <c r="C333" t="s">
        <v>576</v>
      </c>
      <c r="D333" s="114" t="str">
        <f t="shared" si="5"/>
        <v>Haris Sengul</v>
      </c>
    </row>
    <row r="334" spans="2:4">
      <c r="B334" t="s">
        <v>165</v>
      </c>
      <c r="C334" t="s">
        <v>1139</v>
      </c>
      <c r="D334" s="114" t="str">
        <f t="shared" si="5"/>
        <v>Noah Serocki</v>
      </c>
    </row>
    <row r="335" spans="2:4">
      <c r="B335" t="s">
        <v>409</v>
      </c>
      <c r="C335" t="s">
        <v>1067</v>
      </c>
      <c r="D335" s="114" t="str">
        <f t="shared" si="5"/>
        <v>Jeremy Sheather</v>
      </c>
    </row>
    <row r="336" spans="2:4">
      <c r="B336" t="s">
        <v>1074</v>
      </c>
      <c r="C336" t="s">
        <v>1067</v>
      </c>
      <c r="D336" s="114" t="str">
        <f t="shared" si="5"/>
        <v>Lennox Sheather</v>
      </c>
    </row>
    <row r="337" spans="2:4">
      <c r="B337" t="s">
        <v>580</v>
      </c>
      <c r="C337" t="s">
        <v>579</v>
      </c>
      <c r="D337" s="114" t="str">
        <f t="shared" si="5"/>
        <v>Ayrton Shepherd</v>
      </c>
    </row>
    <row r="338" spans="2:4">
      <c r="B338" t="s">
        <v>622</v>
      </c>
      <c r="C338" t="s">
        <v>930</v>
      </c>
      <c r="D338" s="114" t="str">
        <f t="shared" si="5"/>
        <v>Scott Sherrington</v>
      </c>
    </row>
    <row r="339" spans="2:4">
      <c r="B339" t="s">
        <v>465</v>
      </c>
      <c r="C339" t="s">
        <v>930</v>
      </c>
      <c r="D339" s="114" t="str">
        <f t="shared" si="5"/>
        <v>Christian Sherrington</v>
      </c>
    </row>
    <row r="340" spans="2:4">
      <c r="B340" t="s">
        <v>105</v>
      </c>
      <c r="C340" t="s">
        <v>106</v>
      </c>
      <c r="D340" s="114" t="str">
        <f t="shared" si="5"/>
        <v>Joshua Shipley</v>
      </c>
    </row>
    <row r="341" spans="2:4">
      <c r="B341" t="s">
        <v>184</v>
      </c>
      <c r="C341" t="s">
        <v>106</v>
      </c>
      <c r="D341" s="114" t="str">
        <f t="shared" si="5"/>
        <v>Riley Shipley</v>
      </c>
    </row>
    <row r="342" spans="2:4">
      <c r="B342" t="s">
        <v>1076</v>
      </c>
      <c r="C342" t="s">
        <v>1063</v>
      </c>
      <c r="D342" s="114" t="str">
        <f t="shared" si="5"/>
        <v>Helal Shmeissem</v>
      </c>
    </row>
    <row r="343" spans="2:4">
      <c r="B343" t="s">
        <v>1077</v>
      </c>
      <c r="C343" t="s">
        <v>1063</v>
      </c>
      <c r="D343" s="114" t="str">
        <f t="shared" si="5"/>
        <v>Zain Shmeissem</v>
      </c>
    </row>
    <row r="344" spans="2:4">
      <c r="B344" t="s">
        <v>429</v>
      </c>
      <c r="C344" t="s">
        <v>581</v>
      </c>
      <c r="D344" s="114" t="str">
        <f t="shared" si="5"/>
        <v>David Sieders</v>
      </c>
    </row>
    <row r="345" spans="2:4">
      <c r="B345" t="s">
        <v>361</v>
      </c>
      <c r="C345" t="s">
        <v>581</v>
      </c>
      <c r="D345" s="114" t="str">
        <f t="shared" si="5"/>
        <v>Ashton Sieders</v>
      </c>
    </row>
    <row r="346" spans="2:4">
      <c r="B346" t="s">
        <v>383</v>
      </c>
      <c r="C346" t="s">
        <v>582</v>
      </c>
      <c r="D346" s="114" t="str">
        <f t="shared" si="5"/>
        <v>Andrew Sim</v>
      </c>
    </row>
    <row r="347" spans="2:4">
      <c r="B347" t="s">
        <v>381</v>
      </c>
      <c r="C347" t="s">
        <v>1133</v>
      </c>
      <c r="D347" s="114" t="str">
        <f t="shared" si="5"/>
        <v>Robert Sinclair</v>
      </c>
    </row>
    <row r="348" spans="2:4">
      <c r="B348" t="s">
        <v>672</v>
      </c>
      <c r="C348" t="s">
        <v>649</v>
      </c>
      <c r="D348" s="114" t="str">
        <f t="shared" si="5"/>
        <v>Benjamin Sinclair-Crow</v>
      </c>
    </row>
    <row r="349" spans="2:4">
      <c r="B349" t="s">
        <v>105</v>
      </c>
      <c r="C349" t="s">
        <v>583</v>
      </c>
      <c r="D349" s="114" t="str">
        <f t="shared" si="5"/>
        <v>Joshua Smith</v>
      </c>
    </row>
    <row r="350" spans="2:4">
      <c r="B350" t="s">
        <v>393</v>
      </c>
      <c r="C350" t="s">
        <v>583</v>
      </c>
      <c r="D350" s="114" t="str">
        <f t="shared" si="5"/>
        <v>Michael Smith</v>
      </c>
    </row>
    <row r="351" spans="2:4">
      <c r="B351" t="s">
        <v>399</v>
      </c>
      <c r="C351" t="s">
        <v>584</v>
      </c>
      <c r="D351" s="114" t="str">
        <f t="shared" si="5"/>
        <v>Lee Somerville</v>
      </c>
    </row>
    <row r="352" spans="2:4">
      <c r="B352" t="s">
        <v>123</v>
      </c>
      <c r="C352" t="s">
        <v>146</v>
      </c>
      <c r="D352" s="114" t="str">
        <f t="shared" si="5"/>
        <v>Anthony Spiteri</v>
      </c>
    </row>
    <row r="353" spans="2:4">
      <c r="B353" t="s">
        <v>135</v>
      </c>
      <c r="C353" t="s">
        <v>146</v>
      </c>
      <c r="D353" s="114" t="str">
        <f t="shared" si="5"/>
        <v>Logan Spiteri</v>
      </c>
    </row>
    <row r="354" spans="2:4">
      <c r="B354" t="s">
        <v>250</v>
      </c>
      <c r="C354" t="s">
        <v>585</v>
      </c>
      <c r="D354" s="114" t="str">
        <f t="shared" si="5"/>
        <v>Mario Sprajcer</v>
      </c>
    </row>
    <row r="355" spans="2:4">
      <c r="B355" t="s">
        <v>80</v>
      </c>
      <c r="C355" t="s">
        <v>645</v>
      </c>
      <c r="D355" s="114" t="str">
        <f t="shared" si="5"/>
        <v>Harrison Stace</v>
      </c>
    </row>
    <row r="356" spans="2:4">
      <c r="B356" t="s">
        <v>961</v>
      </c>
      <c r="C356" t="s">
        <v>857</v>
      </c>
      <c r="D356" s="114" t="str">
        <f t="shared" si="5"/>
        <v>Felix Staley</v>
      </c>
    </row>
    <row r="357" spans="2:4">
      <c r="B357" t="s">
        <v>971</v>
      </c>
      <c r="C357" t="s">
        <v>857</v>
      </c>
      <c r="D357" s="114" t="str">
        <f t="shared" si="5"/>
        <v>Harley Staley</v>
      </c>
    </row>
    <row r="358" spans="2:4">
      <c r="B358" t="s">
        <v>530</v>
      </c>
      <c r="C358" t="s">
        <v>855</v>
      </c>
      <c r="D358" s="114" t="str">
        <f t="shared" si="5"/>
        <v>Dean Starling</v>
      </c>
    </row>
    <row r="359" spans="2:4">
      <c r="B359" t="s">
        <v>974</v>
      </c>
      <c r="C359" t="s">
        <v>931</v>
      </c>
      <c r="D359" s="114" t="str">
        <f t="shared" si="5"/>
        <v>Alexander Stephan</v>
      </c>
    </row>
    <row r="360" spans="2:4">
      <c r="B360" t="s">
        <v>429</v>
      </c>
      <c r="C360" t="s">
        <v>197</v>
      </c>
      <c r="D360" s="114" t="str">
        <f t="shared" si="5"/>
        <v>David Stevenson</v>
      </c>
    </row>
    <row r="361" spans="2:4">
      <c r="B361" t="s">
        <v>568</v>
      </c>
      <c r="C361" t="s">
        <v>937</v>
      </c>
      <c r="D361" s="114" t="str">
        <f t="shared" si="5"/>
        <v>Brock Stinson</v>
      </c>
    </row>
    <row r="362" spans="2:4">
      <c r="B362" t="s">
        <v>1164</v>
      </c>
      <c r="C362" t="s">
        <v>681</v>
      </c>
      <c r="D362" s="114" t="str">
        <f t="shared" si="5"/>
        <v>IANG Stones</v>
      </c>
    </row>
    <row r="363" spans="2:4">
      <c r="B363" t="s">
        <v>953</v>
      </c>
      <c r="C363" t="s">
        <v>681</v>
      </c>
      <c r="D363" s="114" t="str">
        <f t="shared" si="5"/>
        <v>Lilian Stones</v>
      </c>
    </row>
    <row r="364" spans="2:4">
      <c r="B364" t="s">
        <v>383</v>
      </c>
      <c r="C364" t="s">
        <v>936</v>
      </c>
      <c r="D364" s="114" t="str">
        <f t="shared" si="5"/>
        <v>Andrew Strong-Doyle</v>
      </c>
    </row>
    <row r="365" spans="2:4">
      <c r="B365" t="s">
        <v>376</v>
      </c>
      <c r="C365" t="s">
        <v>395</v>
      </c>
      <c r="D365" s="114" t="str">
        <f t="shared" si="5"/>
        <v>Jamie Su</v>
      </c>
    </row>
    <row r="366" spans="2:4">
      <c r="B366" t="s">
        <v>375</v>
      </c>
      <c r="C366" t="s">
        <v>395</v>
      </c>
      <c r="D366" s="114" t="str">
        <f t="shared" si="5"/>
        <v>Lawrence Su</v>
      </c>
    </row>
    <row r="367" spans="2:4">
      <c r="B367" t="s">
        <v>586</v>
      </c>
      <c r="C367" t="s">
        <v>395</v>
      </c>
      <c r="D367" s="114" t="str">
        <f t="shared" si="5"/>
        <v>Callie Su</v>
      </c>
    </row>
    <row r="368" spans="2:4">
      <c r="B368" t="s">
        <v>85</v>
      </c>
      <c r="C368" t="s">
        <v>1062</v>
      </c>
      <c r="D368" s="114" t="str">
        <f t="shared" si="5"/>
        <v>Jordan Sutton</v>
      </c>
    </row>
    <row r="369" spans="2:4">
      <c r="B369" t="s">
        <v>91</v>
      </c>
      <c r="C369" t="s">
        <v>140</v>
      </c>
      <c r="D369" s="114" t="str">
        <f t="shared" si="5"/>
        <v>James Swarbrick</v>
      </c>
    </row>
    <row r="370" spans="2:4">
      <c r="B370" t="s">
        <v>81</v>
      </c>
      <c r="C370" t="s">
        <v>100</v>
      </c>
      <c r="D370" s="114" t="str">
        <f t="shared" si="5"/>
        <v>Hunter Sydenham</v>
      </c>
    </row>
    <row r="371" spans="2:4">
      <c r="B371" t="s">
        <v>148</v>
      </c>
      <c r="C371" t="s">
        <v>149</v>
      </c>
      <c r="D371" s="114" t="str">
        <f t="shared" si="5"/>
        <v>Brian Tabbernal</v>
      </c>
    </row>
    <row r="372" spans="2:4">
      <c r="B372" t="s">
        <v>392</v>
      </c>
      <c r="C372" t="s">
        <v>636</v>
      </c>
      <c r="D372" s="114" t="str">
        <f t="shared" si="5"/>
        <v>Stephen Taulanga</v>
      </c>
    </row>
    <row r="373" spans="2:4">
      <c r="B373" t="s">
        <v>165</v>
      </c>
      <c r="C373" t="s">
        <v>166</v>
      </c>
      <c r="D373" s="114" t="str">
        <f t="shared" si="5"/>
        <v>Noah Taylor</v>
      </c>
    </row>
    <row r="374" spans="2:4">
      <c r="B374" t="s">
        <v>388</v>
      </c>
      <c r="C374" t="s">
        <v>401</v>
      </c>
      <c r="D374" s="114" t="str">
        <f t="shared" si="5"/>
        <v>Adam Thompson</v>
      </c>
    </row>
    <row r="375" spans="2:4">
      <c r="B375" t="s">
        <v>591</v>
      </c>
      <c r="C375" t="s">
        <v>401</v>
      </c>
      <c r="D375" s="114" t="str">
        <f t="shared" si="5"/>
        <v>Brayden Thompson</v>
      </c>
    </row>
    <row r="376" spans="2:4">
      <c r="B376" t="s">
        <v>563</v>
      </c>
      <c r="C376" t="s">
        <v>401</v>
      </c>
      <c r="D376" s="114" t="str">
        <f t="shared" si="5"/>
        <v>Mark Thompson</v>
      </c>
    </row>
    <row r="377" spans="2:4">
      <c r="B377" t="s">
        <v>546</v>
      </c>
      <c r="C377" t="s">
        <v>593</v>
      </c>
      <c r="D377" s="114" t="str">
        <f t="shared" si="5"/>
        <v>Glenn Trapp</v>
      </c>
    </row>
    <row r="378" spans="2:4">
      <c r="B378" t="s">
        <v>92</v>
      </c>
      <c r="C378" t="s">
        <v>922</v>
      </c>
      <c r="D378" s="114" t="str">
        <f t="shared" si="5"/>
        <v>Ryan Uren</v>
      </c>
    </row>
    <row r="379" spans="2:4">
      <c r="B379" t="s">
        <v>377</v>
      </c>
      <c r="C379" t="s">
        <v>843</v>
      </c>
      <c r="D379" s="114" t="str">
        <f t="shared" si="5"/>
        <v>Ethan Van Poppel</v>
      </c>
    </row>
    <row r="380" spans="2:4">
      <c r="B380" t="s">
        <v>1165</v>
      </c>
      <c r="C380" t="s">
        <v>1129</v>
      </c>
      <c r="D380" s="114" t="str">
        <f t="shared" si="5"/>
        <v>Zakiah-Reginald Varley</v>
      </c>
    </row>
    <row r="381" spans="2:4">
      <c r="B381" t="s">
        <v>598</v>
      </c>
      <c r="C381" t="s">
        <v>599</v>
      </c>
      <c r="D381" s="114" t="str">
        <f t="shared" si="5"/>
        <v>Vaibhav vats</v>
      </c>
    </row>
    <row r="382" spans="2:4">
      <c r="B382" t="s">
        <v>600</v>
      </c>
      <c r="C382" t="s">
        <v>102</v>
      </c>
      <c r="D382" s="114" t="str">
        <f t="shared" si="5"/>
        <v>Neel Vats</v>
      </c>
    </row>
    <row r="383" spans="2:4">
      <c r="B383" t="s">
        <v>597</v>
      </c>
      <c r="C383" t="s">
        <v>102</v>
      </c>
      <c r="D383" s="114" t="str">
        <f t="shared" si="5"/>
        <v>Eva Vats</v>
      </c>
    </row>
    <row r="384" spans="2:4">
      <c r="B384" t="s">
        <v>126</v>
      </c>
      <c r="C384" t="s">
        <v>601</v>
      </c>
      <c r="D384" s="114" t="str">
        <f t="shared" si="5"/>
        <v>Daniel Vella</v>
      </c>
    </row>
    <row r="385" spans="2:4">
      <c r="B385" t="s">
        <v>661</v>
      </c>
      <c r="C385" t="s">
        <v>103</v>
      </c>
      <c r="D385" s="114" t="str">
        <f t="shared" si="5"/>
        <v>Andre Vermeulen</v>
      </c>
    </row>
    <row r="386" spans="2:4">
      <c r="B386" t="s">
        <v>385</v>
      </c>
      <c r="C386" t="s">
        <v>103</v>
      </c>
      <c r="D386" s="114" t="str">
        <f t="shared" ref="D386:D416" si="6">CONCATENATE(B386," ",C386)</f>
        <v>Nadia Vermeulen</v>
      </c>
    </row>
    <row r="387" spans="2:4">
      <c r="B387" t="s">
        <v>391</v>
      </c>
      <c r="C387" t="s">
        <v>103</v>
      </c>
      <c r="D387" s="114" t="str">
        <f t="shared" si="6"/>
        <v>Deniel Vermeulen</v>
      </c>
    </row>
    <row r="388" spans="2:4">
      <c r="B388" t="s">
        <v>973</v>
      </c>
      <c r="C388" t="s">
        <v>286</v>
      </c>
      <c r="D388" s="114" t="str">
        <f t="shared" si="6"/>
        <v>Cianna Wagstaff</v>
      </c>
    </row>
    <row r="389" spans="2:4">
      <c r="B389" t="s">
        <v>363</v>
      </c>
      <c r="C389" t="s">
        <v>286</v>
      </c>
      <c r="D389" s="114" t="str">
        <f t="shared" si="6"/>
        <v>Jye Wagstaff</v>
      </c>
    </row>
    <row r="390" spans="2:4">
      <c r="B390" t="s">
        <v>143</v>
      </c>
      <c r="C390" t="s">
        <v>604</v>
      </c>
      <c r="D390" s="114" t="str">
        <f t="shared" si="6"/>
        <v>Angus Wallace</v>
      </c>
    </row>
    <row r="391" spans="2:4">
      <c r="B391" t="s">
        <v>98</v>
      </c>
      <c r="C391" t="s">
        <v>198</v>
      </c>
      <c r="D391" s="114" t="str">
        <f t="shared" si="6"/>
        <v>William Waters</v>
      </c>
    </row>
    <row r="392" spans="2:4">
      <c r="B392" t="s">
        <v>206</v>
      </c>
      <c r="C392" t="s">
        <v>198</v>
      </c>
      <c r="D392" s="114" t="str">
        <f t="shared" si="6"/>
        <v>Will Waters</v>
      </c>
    </row>
    <row r="393" spans="2:4">
      <c r="B393" t="s">
        <v>207</v>
      </c>
      <c r="C393" t="s">
        <v>198</v>
      </c>
      <c r="D393" s="114" t="str">
        <f t="shared" si="6"/>
        <v>Liam Waters</v>
      </c>
    </row>
    <row r="394" spans="2:4">
      <c r="B394" t="s">
        <v>630</v>
      </c>
      <c r="C394" t="s">
        <v>620</v>
      </c>
      <c r="D394" s="191" t="str">
        <f t="shared" si="6"/>
        <v>Brooke Weatherhead</v>
      </c>
    </row>
    <row r="395" spans="2:4">
      <c r="B395" t="s">
        <v>207</v>
      </c>
      <c r="C395" t="s">
        <v>620</v>
      </c>
      <c r="D395" s="114" t="str">
        <f t="shared" si="6"/>
        <v>Liam Weatherhead</v>
      </c>
    </row>
    <row r="396" spans="2:4">
      <c r="B396" t="s">
        <v>463</v>
      </c>
      <c r="C396" t="s">
        <v>620</v>
      </c>
      <c r="D396" s="114" t="str">
        <f t="shared" si="6"/>
        <v>Grant Weatherhead</v>
      </c>
    </row>
    <row r="397" spans="2:4">
      <c r="B397" t="s">
        <v>132</v>
      </c>
      <c r="C397" t="s">
        <v>919</v>
      </c>
      <c r="D397" s="114" t="str">
        <f t="shared" si="6"/>
        <v>Jack Webster</v>
      </c>
    </row>
    <row r="398" spans="2:4">
      <c r="B398" t="s">
        <v>826</v>
      </c>
      <c r="C398" t="s">
        <v>1116</v>
      </c>
      <c r="D398" s="114" t="str">
        <f t="shared" si="6"/>
        <v>Kim Wheeler</v>
      </c>
    </row>
    <row r="399" spans="2:4">
      <c r="B399" t="s">
        <v>135</v>
      </c>
      <c r="C399" t="s">
        <v>1116</v>
      </c>
      <c r="D399" s="114" t="str">
        <f t="shared" si="6"/>
        <v>Logan Wheeler</v>
      </c>
    </row>
    <row r="400" spans="2:4">
      <c r="B400" t="s">
        <v>546</v>
      </c>
      <c r="C400" t="s">
        <v>119</v>
      </c>
      <c r="D400" s="114" t="str">
        <f t="shared" si="6"/>
        <v>Glenn Williams</v>
      </c>
    </row>
    <row r="401" spans="2:4">
      <c r="B401" t="s">
        <v>622</v>
      </c>
      <c r="C401" t="s">
        <v>1071</v>
      </c>
      <c r="D401" s="114" t="str">
        <f t="shared" si="6"/>
        <v>Scott Willoughby</v>
      </c>
    </row>
    <row r="402" spans="2:4">
      <c r="B402" t="s">
        <v>90</v>
      </c>
      <c r="C402" t="s">
        <v>1071</v>
      </c>
      <c r="D402" s="114" t="str">
        <f t="shared" si="6"/>
        <v>Lachlan Willoughby</v>
      </c>
    </row>
    <row r="403" spans="2:4">
      <c r="B403" t="s">
        <v>535</v>
      </c>
      <c r="C403" t="s">
        <v>152</v>
      </c>
      <c r="D403" s="114" t="str">
        <f t="shared" si="6"/>
        <v>Shane Wilson</v>
      </c>
    </row>
    <row r="404" spans="2:4">
      <c r="B404" t="s">
        <v>365</v>
      </c>
      <c r="C404" t="s">
        <v>152</v>
      </c>
      <c r="D404" s="114" t="str">
        <f t="shared" si="6"/>
        <v>Koby Wilson</v>
      </c>
    </row>
    <row r="405" spans="2:4">
      <c r="B405" t="s">
        <v>126</v>
      </c>
      <c r="C405" t="s">
        <v>152</v>
      </c>
      <c r="D405" s="114" t="str">
        <f t="shared" si="6"/>
        <v>Daniel Wilson</v>
      </c>
    </row>
    <row r="406" spans="2:4">
      <c r="B406" t="s">
        <v>132</v>
      </c>
      <c r="C406" t="s">
        <v>152</v>
      </c>
      <c r="D406" s="114" t="str">
        <f t="shared" si="6"/>
        <v>Jack Wilson</v>
      </c>
    </row>
    <row r="407" spans="2:4">
      <c r="B407" t="s">
        <v>461</v>
      </c>
      <c r="C407" t="s">
        <v>152</v>
      </c>
      <c r="D407" s="114" t="str">
        <f t="shared" si="6"/>
        <v>Paul Wilson</v>
      </c>
    </row>
    <row r="408" spans="2:4">
      <c r="B408" t="s">
        <v>431</v>
      </c>
      <c r="C408" t="s">
        <v>152</v>
      </c>
      <c r="D408" s="114" t="str">
        <f t="shared" si="6"/>
        <v>Ben Wilson</v>
      </c>
    </row>
    <row r="409" spans="2:4">
      <c r="B409" t="s">
        <v>612</v>
      </c>
      <c r="C409" t="s">
        <v>613</v>
      </c>
      <c r="D409" s="114" t="str">
        <f t="shared" si="6"/>
        <v>Leigh Wright</v>
      </c>
    </row>
    <row r="410" spans="2:4">
      <c r="B410" t="s">
        <v>422</v>
      </c>
      <c r="C410" t="s">
        <v>613</v>
      </c>
      <c r="D410" s="114" t="str">
        <f t="shared" si="6"/>
        <v>Craig Wright</v>
      </c>
    </row>
    <row r="411" spans="2:4">
      <c r="B411" t="s">
        <v>614</v>
      </c>
      <c r="C411" t="s">
        <v>142</v>
      </c>
      <c r="D411" s="114" t="str">
        <f t="shared" si="6"/>
        <v>Dave Youl</v>
      </c>
    </row>
    <row r="412" spans="2:4">
      <c r="B412" t="s">
        <v>147</v>
      </c>
      <c r="C412" t="s">
        <v>142</v>
      </c>
      <c r="D412" s="114" t="str">
        <f t="shared" si="6"/>
        <v>Lucas Youl</v>
      </c>
    </row>
    <row r="413" spans="2:4">
      <c r="B413" t="s">
        <v>615</v>
      </c>
      <c r="C413" t="s">
        <v>616</v>
      </c>
      <c r="D413" s="114" t="str">
        <f t="shared" si="6"/>
        <v>Veyron Yuen</v>
      </c>
    </row>
    <row r="414" spans="2:4">
      <c r="B414" t="s">
        <v>969</v>
      </c>
      <c r="C414" t="s">
        <v>616</v>
      </c>
      <c r="D414" s="114" t="str">
        <f t="shared" si="6"/>
        <v>Aston Yuen</v>
      </c>
    </row>
    <row r="415" spans="2:4">
      <c r="B415" t="s">
        <v>392</v>
      </c>
      <c r="C415" t="s">
        <v>199</v>
      </c>
      <c r="D415" s="114" t="str">
        <f t="shared" si="6"/>
        <v>Stephen Zerafa</v>
      </c>
    </row>
    <row r="416" spans="2:4">
      <c r="B416" t="s">
        <v>977</v>
      </c>
      <c r="C416" t="s">
        <v>941</v>
      </c>
      <c r="D416" s="114" t="str">
        <f t="shared" si="6"/>
        <v>Grzegorz Zgudka</v>
      </c>
    </row>
    <row r="418" spans="1:1">
      <c r="A418" s="192"/>
    </row>
  </sheetData>
  <autoFilter ref="A1:D441" xr:uid="{E1C03462-4178-4DC7-8FC7-9337FF6F5C78}">
    <sortState xmlns:xlrd2="http://schemas.microsoft.com/office/spreadsheetml/2017/richdata2" ref="A2:D441">
      <sortCondition ref="C1:C441"/>
    </sortState>
  </autoFilter>
  <conditionalFormatting sqref="D2:D416">
    <cfRule type="duplicateValues" dxfId="3" priority="5830"/>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41"/>
  <sheetViews>
    <sheetView workbookViewId="0">
      <selection activeCell="F27" sqref="F27"/>
    </sheetView>
  </sheetViews>
  <sheetFormatPr defaultRowHeight="12.75"/>
  <cols>
    <col min="1" max="1" width="11.85546875" bestFit="1" customWidth="1"/>
    <col min="2" max="2" width="17.85546875" bestFit="1" customWidth="1"/>
    <col min="3" max="3" width="13.42578125" bestFit="1" customWidth="1"/>
    <col min="4" max="4" width="20.85546875" bestFit="1" customWidth="1"/>
  </cols>
  <sheetData>
    <row r="1" spans="1:4">
      <c r="A1" t="s">
        <v>74</v>
      </c>
      <c r="B1" t="s">
        <v>629</v>
      </c>
      <c r="C1" t="s">
        <v>75</v>
      </c>
      <c r="D1" t="s">
        <v>76</v>
      </c>
    </row>
    <row r="2" spans="1:4">
      <c r="B2" t="s">
        <v>405</v>
      </c>
      <c r="C2" t="s">
        <v>281</v>
      </c>
      <c r="D2" s="114" t="str">
        <f t="shared" ref="D2:D65" si="0">CONCATENATE(B2," ",C2)</f>
        <v>Clint Abel</v>
      </c>
    </row>
    <row r="3" spans="1:4">
      <c r="B3" t="s">
        <v>184</v>
      </c>
      <c r="C3" t="s">
        <v>281</v>
      </c>
      <c r="D3" s="114" t="str">
        <f t="shared" si="0"/>
        <v>Riley Abel</v>
      </c>
    </row>
    <row r="4" spans="1:4">
      <c r="B4" t="s">
        <v>366</v>
      </c>
      <c r="C4" t="s">
        <v>403</v>
      </c>
      <c r="D4" s="114" t="str">
        <f t="shared" si="0"/>
        <v>Jason Agresta</v>
      </c>
    </row>
    <row r="5" spans="1:4">
      <c r="B5" t="s">
        <v>77</v>
      </c>
      <c r="C5" t="s">
        <v>78</v>
      </c>
      <c r="D5" s="114" t="str">
        <f t="shared" si="0"/>
        <v>John Algie</v>
      </c>
    </row>
    <row r="6" spans="1:4">
      <c r="B6" t="s">
        <v>389</v>
      </c>
      <c r="C6" t="s">
        <v>78</v>
      </c>
      <c r="D6" s="114" t="str">
        <f t="shared" si="0"/>
        <v>Mathew Algie</v>
      </c>
    </row>
    <row r="7" spans="1:4">
      <c r="B7" t="s">
        <v>1140</v>
      </c>
      <c r="C7" t="s">
        <v>1137</v>
      </c>
      <c r="D7" s="114" t="str">
        <f t="shared" si="0"/>
        <v>Hassaan Alihabib</v>
      </c>
    </row>
    <row r="8" spans="1:4">
      <c r="B8" t="s">
        <v>393</v>
      </c>
      <c r="C8" t="s">
        <v>1256</v>
      </c>
      <c r="D8" s="114" t="str">
        <f t="shared" si="0"/>
        <v>Michael Aouad</v>
      </c>
    </row>
    <row r="9" spans="1:4">
      <c r="B9" t="s">
        <v>200</v>
      </c>
      <c r="C9" t="s">
        <v>408</v>
      </c>
      <c r="D9" s="114" t="str">
        <f t="shared" si="0"/>
        <v>Mason Ashdown</v>
      </c>
    </row>
    <row r="10" spans="1:4">
      <c r="B10" t="s">
        <v>407</v>
      </c>
      <c r="C10" t="s">
        <v>408</v>
      </c>
      <c r="D10" s="114" t="str">
        <f t="shared" si="0"/>
        <v>Shayne Ashdown</v>
      </c>
    </row>
    <row r="11" spans="1:4">
      <c r="B11" t="s">
        <v>200</v>
      </c>
      <c r="C11" t="s">
        <v>408</v>
      </c>
      <c r="D11" s="114" t="str">
        <f t="shared" si="0"/>
        <v>Mason Ashdown</v>
      </c>
    </row>
    <row r="12" spans="1:4">
      <c r="B12" t="s">
        <v>409</v>
      </c>
      <c r="C12" t="s">
        <v>410</v>
      </c>
      <c r="D12" s="114" t="str">
        <f t="shared" si="0"/>
        <v>Jeremy Atkins</v>
      </c>
    </row>
    <row r="13" spans="1:4">
      <c r="B13" t="s">
        <v>409</v>
      </c>
      <c r="C13" t="s">
        <v>410</v>
      </c>
      <c r="D13" s="114" t="str">
        <f t="shared" si="0"/>
        <v>Jeremy Atkins</v>
      </c>
    </row>
    <row r="14" spans="1:4">
      <c r="B14" t="s">
        <v>360</v>
      </c>
      <c r="C14" t="s">
        <v>410</v>
      </c>
      <c r="D14" s="114" t="str">
        <f t="shared" si="0"/>
        <v>Harvey Atkins</v>
      </c>
    </row>
    <row r="15" spans="1:4">
      <c r="B15" t="s">
        <v>947</v>
      </c>
      <c r="C15" t="s">
        <v>623</v>
      </c>
      <c r="D15" s="114" t="str">
        <f t="shared" si="0"/>
        <v>Chayse Attard</v>
      </c>
    </row>
    <row r="16" spans="1:4">
      <c r="B16" t="s">
        <v>563</v>
      </c>
      <c r="C16" t="s">
        <v>623</v>
      </c>
      <c r="D16" s="114" t="str">
        <f t="shared" si="0"/>
        <v>Mark Attard</v>
      </c>
    </row>
    <row r="17" spans="2:4">
      <c r="B17" t="s">
        <v>947</v>
      </c>
      <c r="C17" t="s">
        <v>623</v>
      </c>
      <c r="D17" s="114" t="str">
        <f t="shared" si="0"/>
        <v>Chayse Attard</v>
      </c>
    </row>
    <row r="18" spans="2:4">
      <c r="B18" t="s">
        <v>1166</v>
      </c>
      <c r="C18" t="s">
        <v>1124</v>
      </c>
      <c r="D18" s="114" t="str">
        <f t="shared" si="0"/>
        <v>Alexandra Attree</v>
      </c>
    </row>
    <row r="19" spans="2:4">
      <c r="B19" t="s">
        <v>429</v>
      </c>
      <c r="C19" t="s">
        <v>1130</v>
      </c>
      <c r="D19" s="114" t="str">
        <f t="shared" si="0"/>
        <v>David Ayoub</v>
      </c>
    </row>
    <row r="20" spans="2:4">
      <c r="B20" t="s">
        <v>105</v>
      </c>
      <c r="C20" t="s">
        <v>1130</v>
      </c>
      <c r="D20" s="114" t="str">
        <f t="shared" si="0"/>
        <v>Joshua Ayoub</v>
      </c>
    </row>
    <row r="21" spans="2:4">
      <c r="B21" t="s">
        <v>965</v>
      </c>
      <c r="C21" t="s">
        <v>1066</v>
      </c>
      <c r="D21" s="114" t="str">
        <f t="shared" si="0"/>
        <v>Gabriela Azzi</v>
      </c>
    </row>
    <row r="22" spans="2:4">
      <c r="B22" t="s">
        <v>958</v>
      </c>
      <c r="C22" t="s">
        <v>849</v>
      </c>
      <c r="D22" s="114" t="str">
        <f t="shared" si="0"/>
        <v>Leonardo Baird</v>
      </c>
    </row>
    <row r="23" spans="2:4">
      <c r="B23" t="s">
        <v>411</v>
      </c>
      <c r="C23" t="s">
        <v>412</v>
      </c>
      <c r="D23" s="114" t="str">
        <f t="shared" si="0"/>
        <v>Lydia Balat</v>
      </c>
    </row>
    <row r="24" spans="2:4">
      <c r="B24" t="s">
        <v>126</v>
      </c>
      <c r="C24" t="s">
        <v>164</v>
      </c>
      <c r="D24" s="114" t="str">
        <f t="shared" si="0"/>
        <v>Daniel Banks</v>
      </c>
    </row>
    <row r="25" spans="2:4">
      <c r="B25" t="s">
        <v>182</v>
      </c>
      <c r="C25" t="s">
        <v>183</v>
      </c>
      <c r="D25" s="114" t="str">
        <f t="shared" si="0"/>
        <v>Vasili Baralos</v>
      </c>
    </row>
    <row r="26" spans="2:4">
      <c r="B26" t="s">
        <v>413</v>
      </c>
      <c r="C26" t="s">
        <v>127</v>
      </c>
      <c r="D26" s="114" t="str">
        <f t="shared" si="0"/>
        <v>Russell Becker</v>
      </c>
    </row>
    <row r="27" spans="2:4">
      <c r="B27" t="s">
        <v>387</v>
      </c>
      <c r="C27" t="s">
        <v>127</v>
      </c>
      <c r="D27" s="114" t="str">
        <f t="shared" si="0"/>
        <v>Nicholas Becker</v>
      </c>
    </row>
    <row r="28" spans="2:4">
      <c r="B28" t="s">
        <v>184</v>
      </c>
      <c r="C28" t="s">
        <v>935</v>
      </c>
      <c r="D28" s="114" t="str">
        <f t="shared" si="0"/>
        <v>Riley Bedford</v>
      </c>
    </row>
    <row r="29" spans="2:4">
      <c r="B29" t="s">
        <v>414</v>
      </c>
      <c r="C29" t="s">
        <v>415</v>
      </c>
      <c r="D29" s="114" t="str">
        <f t="shared" si="0"/>
        <v>Colin Beever</v>
      </c>
    </row>
    <row r="30" spans="2:4">
      <c r="B30" t="s">
        <v>107</v>
      </c>
      <c r="C30" t="s">
        <v>415</v>
      </c>
      <c r="D30" s="114" t="str">
        <f t="shared" si="0"/>
        <v>Mitchell Beever</v>
      </c>
    </row>
    <row r="31" spans="2:4">
      <c r="B31" t="s">
        <v>416</v>
      </c>
      <c r="C31" t="s">
        <v>417</v>
      </c>
      <c r="D31" s="114" t="str">
        <f t="shared" si="0"/>
        <v>Rodney Bellbowen</v>
      </c>
    </row>
    <row r="32" spans="2:4">
      <c r="B32" t="s">
        <v>416</v>
      </c>
      <c r="C32" t="s">
        <v>417</v>
      </c>
      <c r="D32" s="114" t="str">
        <f t="shared" si="0"/>
        <v>Rodney Bellbowen</v>
      </c>
    </row>
    <row r="33" spans="2:4">
      <c r="B33" t="s">
        <v>105</v>
      </c>
      <c r="C33" t="s">
        <v>109</v>
      </c>
      <c r="D33" s="114" t="str">
        <f t="shared" si="0"/>
        <v>Joshua Benaud</v>
      </c>
    </row>
    <row r="34" spans="2:4">
      <c r="B34" t="s">
        <v>614</v>
      </c>
      <c r="C34" t="s">
        <v>845</v>
      </c>
      <c r="D34" s="114" t="str">
        <f t="shared" si="0"/>
        <v>Dave Bennetts</v>
      </c>
    </row>
    <row r="35" spans="2:4">
      <c r="B35" t="s">
        <v>137</v>
      </c>
      <c r="C35" t="s">
        <v>845</v>
      </c>
      <c r="D35" s="114" t="str">
        <f t="shared" si="0"/>
        <v>Tom Bennetts</v>
      </c>
    </row>
    <row r="36" spans="2:4">
      <c r="B36" t="s">
        <v>418</v>
      </c>
      <c r="C36" t="s">
        <v>419</v>
      </c>
      <c r="D36" s="114" t="str">
        <f t="shared" si="0"/>
        <v>Karlo Bergman</v>
      </c>
    </row>
    <row r="37" spans="2:4">
      <c r="B37" t="s">
        <v>551</v>
      </c>
      <c r="C37" t="s">
        <v>1113</v>
      </c>
      <c r="D37" s="114" t="str">
        <f t="shared" si="0"/>
        <v>Matthew Berrell</v>
      </c>
    </row>
    <row r="38" spans="2:4">
      <c r="B38" t="s">
        <v>96</v>
      </c>
      <c r="C38" t="s">
        <v>1113</v>
      </c>
      <c r="D38" s="114" t="str">
        <f t="shared" si="0"/>
        <v>Samuel Berrell</v>
      </c>
    </row>
    <row r="39" spans="2:4">
      <c r="B39" t="s">
        <v>1141</v>
      </c>
      <c r="C39" t="s">
        <v>1113</v>
      </c>
      <c r="D39" s="114" t="str">
        <f t="shared" si="0"/>
        <v>Evelyn Berrell</v>
      </c>
    </row>
    <row r="40" spans="2:4">
      <c r="B40" t="s">
        <v>963</v>
      </c>
      <c r="C40" t="s">
        <v>861</v>
      </c>
      <c r="D40" s="114" t="str">
        <f t="shared" si="0"/>
        <v>Tim Bevan</v>
      </c>
    </row>
    <row r="41" spans="2:4">
      <c r="B41" t="s">
        <v>461</v>
      </c>
      <c r="C41" t="s">
        <v>1138</v>
      </c>
      <c r="D41" s="114" t="str">
        <f t="shared" si="0"/>
        <v>Paul Boatwright</v>
      </c>
    </row>
    <row r="42" spans="2:4">
      <c r="B42" t="s">
        <v>1142</v>
      </c>
      <c r="C42" t="s">
        <v>1138</v>
      </c>
      <c r="D42" s="114" t="str">
        <f t="shared" si="0"/>
        <v>Jackie Boatwright</v>
      </c>
    </row>
    <row r="43" spans="2:4">
      <c r="B43" t="s">
        <v>639</v>
      </c>
      <c r="C43" t="s">
        <v>1114</v>
      </c>
      <c r="D43" s="114" t="str">
        <f t="shared" si="0"/>
        <v>Brett Bode</v>
      </c>
    </row>
    <row r="44" spans="2:4">
      <c r="B44" t="s">
        <v>422</v>
      </c>
      <c r="C44" t="s">
        <v>1253</v>
      </c>
      <c r="D44" s="114" t="str">
        <f t="shared" si="0"/>
        <v>Craig Bond</v>
      </c>
    </row>
    <row r="45" spans="2:4">
      <c r="B45" t="s">
        <v>123</v>
      </c>
      <c r="C45" t="s">
        <v>1253</v>
      </c>
      <c r="D45" s="114" t="str">
        <f t="shared" si="0"/>
        <v>Anthony Bond</v>
      </c>
    </row>
    <row r="46" spans="2:4">
      <c r="B46" t="s">
        <v>463</v>
      </c>
      <c r="C46" t="s">
        <v>421</v>
      </c>
      <c r="D46" s="114" t="str">
        <f t="shared" si="0"/>
        <v>Grant Booth</v>
      </c>
    </row>
    <row r="47" spans="2:4">
      <c r="B47" t="s">
        <v>90</v>
      </c>
      <c r="C47" t="s">
        <v>402</v>
      </c>
      <c r="D47" s="114" t="str">
        <f t="shared" si="0"/>
        <v>Lachlan Bourke</v>
      </c>
    </row>
    <row r="48" spans="2:4">
      <c r="B48" t="s">
        <v>660</v>
      </c>
      <c r="C48" t="s">
        <v>652</v>
      </c>
      <c r="D48" s="114" t="str">
        <f t="shared" si="0"/>
        <v>Nelson Bowen</v>
      </c>
    </row>
    <row r="49" spans="2:4">
      <c r="B49" t="s">
        <v>673</v>
      </c>
      <c r="C49" t="s">
        <v>652</v>
      </c>
      <c r="D49" s="114" t="str">
        <f t="shared" si="0"/>
        <v>Elliot Bowen</v>
      </c>
    </row>
    <row r="50" spans="2:4">
      <c r="B50" t="s">
        <v>423</v>
      </c>
      <c r="C50" t="s">
        <v>424</v>
      </c>
      <c r="D50" s="114" t="str">
        <f t="shared" si="0"/>
        <v>Owen Bragg</v>
      </c>
    </row>
    <row r="51" spans="2:4">
      <c r="B51" t="s">
        <v>425</v>
      </c>
      <c r="C51" t="s">
        <v>426</v>
      </c>
      <c r="D51" s="114" t="str">
        <f t="shared" si="0"/>
        <v>Tony Bregonje</v>
      </c>
    </row>
    <row r="52" spans="2:4">
      <c r="B52" t="s">
        <v>1143</v>
      </c>
      <c r="C52" t="s">
        <v>426</v>
      </c>
      <c r="D52" s="114" t="str">
        <f t="shared" si="0"/>
        <v>Amy Bregonje</v>
      </c>
    </row>
    <row r="53" spans="2:4">
      <c r="B53" t="s">
        <v>658</v>
      </c>
      <c r="C53" t="s">
        <v>639</v>
      </c>
      <c r="D53" s="114" t="str">
        <f t="shared" si="0"/>
        <v>Steven Brett</v>
      </c>
    </row>
    <row r="54" spans="2:4">
      <c r="B54" t="s">
        <v>91</v>
      </c>
      <c r="C54" t="s">
        <v>639</v>
      </c>
      <c r="D54" s="114" t="str">
        <f t="shared" si="0"/>
        <v>James Brett</v>
      </c>
    </row>
    <row r="55" spans="2:4">
      <c r="B55" t="s">
        <v>1144</v>
      </c>
      <c r="C55" t="s">
        <v>829</v>
      </c>
      <c r="D55" s="114" t="str">
        <f t="shared" si="0"/>
        <v>Matilda Bridge</v>
      </c>
    </row>
    <row r="56" spans="2:4">
      <c r="B56" t="s">
        <v>390</v>
      </c>
      <c r="C56" t="s">
        <v>427</v>
      </c>
      <c r="D56" s="114" t="str">
        <f t="shared" si="0"/>
        <v>Nathan Brown</v>
      </c>
    </row>
    <row r="57" spans="2:4">
      <c r="B57" t="s">
        <v>390</v>
      </c>
      <c r="C57" t="s">
        <v>427</v>
      </c>
      <c r="D57" s="114" t="str">
        <f t="shared" si="0"/>
        <v>Nathan Brown</v>
      </c>
    </row>
    <row r="58" spans="2:4">
      <c r="B58" t="s">
        <v>974</v>
      </c>
      <c r="C58" t="s">
        <v>1255</v>
      </c>
      <c r="D58" s="114" t="str">
        <f t="shared" si="0"/>
        <v>Alexander Bruegger</v>
      </c>
    </row>
    <row r="59" spans="2:4">
      <c r="B59" t="s">
        <v>1145</v>
      </c>
      <c r="C59" t="s">
        <v>1120</v>
      </c>
      <c r="D59" s="114" t="str">
        <f t="shared" si="0"/>
        <v>Michelle Bruhn</v>
      </c>
    </row>
    <row r="60" spans="2:4">
      <c r="B60" t="s">
        <v>431</v>
      </c>
      <c r="C60" t="s">
        <v>327</v>
      </c>
      <c r="D60" s="114" t="str">
        <f t="shared" si="0"/>
        <v>Ben Cahill</v>
      </c>
    </row>
    <row r="61" spans="2:4">
      <c r="B61" t="s">
        <v>163</v>
      </c>
      <c r="C61" t="s">
        <v>327</v>
      </c>
      <c r="D61" s="114" t="str">
        <f t="shared" si="0"/>
        <v>Bailey Cahill</v>
      </c>
    </row>
    <row r="62" spans="2:4">
      <c r="B62" t="s">
        <v>353</v>
      </c>
      <c r="C62" t="s">
        <v>327</v>
      </c>
      <c r="D62" s="114" t="str">
        <f t="shared" si="0"/>
        <v>Emily Cahill</v>
      </c>
    </row>
    <row r="63" spans="2:4">
      <c r="B63" t="s">
        <v>432</v>
      </c>
      <c r="C63" t="s">
        <v>433</v>
      </c>
      <c r="D63" s="114" t="str">
        <f t="shared" si="0"/>
        <v>Hemalatha Carasala</v>
      </c>
    </row>
    <row r="64" spans="2:4">
      <c r="B64" t="s">
        <v>960</v>
      </c>
      <c r="C64" t="s">
        <v>852</v>
      </c>
      <c r="D64" s="114" t="str">
        <f t="shared" si="0"/>
        <v>Frank Catanzariti</v>
      </c>
    </row>
    <row r="65" spans="2:4">
      <c r="B65" t="s">
        <v>959</v>
      </c>
      <c r="C65" t="s">
        <v>852</v>
      </c>
      <c r="D65" s="114" t="str">
        <f t="shared" si="0"/>
        <v>Patrick Catanzariti</v>
      </c>
    </row>
    <row r="66" spans="2:4">
      <c r="B66" t="s">
        <v>429</v>
      </c>
      <c r="C66" t="s">
        <v>1118</v>
      </c>
      <c r="D66" s="114" t="str">
        <f t="shared" ref="D66:D129" si="1">CONCATENATE(B66," ",C66)</f>
        <v>David Cavaco</v>
      </c>
    </row>
    <row r="67" spans="2:4">
      <c r="B67" t="s">
        <v>526</v>
      </c>
      <c r="C67" t="s">
        <v>1118</v>
      </c>
      <c r="D67" s="114" t="str">
        <f t="shared" si="1"/>
        <v>Romeo Cavaco</v>
      </c>
    </row>
    <row r="68" spans="2:4">
      <c r="B68" t="s">
        <v>434</v>
      </c>
      <c r="C68" t="s">
        <v>291</v>
      </c>
      <c r="D68" s="114" t="str">
        <f t="shared" si="1"/>
        <v>Aaron Chen</v>
      </c>
    </row>
    <row r="69" spans="2:4">
      <c r="B69" t="s">
        <v>379</v>
      </c>
      <c r="C69" t="s">
        <v>291</v>
      </c>
      <c r="D69" s="114" t="str">
        <f t="shared" si="1"/>
        <v>Vaughn Chen</v>
      </c>
    </row>
    <row r="70" spans="2:4">
      <c r="B70" t="s">
        <v>126</v>
      </c>
      <c r="C70" t="s">
        <v>1250</v>
      </c>
      <c r="D70" s="114" t="str">
        <f t="shared" si="1"/>
        <v>Daniel Cloake</v>
      </c>
    </row>
    <row r="71" spans="2:4">
      <c r="B71" t="s">
        <v>132</v>
      </c>
      <c r="C71" t="s">
        <v>1115</v>
      </c>
      <c r="D71" s="114" t="str">
        <f t="shared" si="1"/>
        <v>Jack Coaldrake</v>
      </c>
    </row>
    <row r="72" spans="2:4">
      <c r="B72" t="s">
        <v>962</v>
      </c>
      <c r="C72" t="s">
        <v>859</v>
      </c>
      <c r="D72" s="114" t="str">
        <f t="shared" si="1"/>
        <v>Zoe Cody</v>
      </c>
    </row>
    <row r="73" spans="2:4">
      <c r="B73" t="s">
        <v>105</v>
      </c>
      <c r="C73" t="s">
        <v>859</v>
      </c>
      <c r="D73" s="114" t="str">
        <f t="shared" si="1"/>
        <v>Joshua Cody</v>
      </c>
    </row>
    <row r="74" spans="2:4">
      <c r="B74" t="s">
        <v>110</v>
      </c>
      <c r="C74" t="s">
        <v>655</v>
      </c>
      <c r="D74" s="114" t="str">
        <f t="shared" si="1"/>
        <v>Oliver Cole</v>
      </c>
    </row>
    <row r="75" spans="2:4">
      <c r="B75" t="s">
        <v>181</v>
      </c>
      <c r="C75" t="s">
        <v>347</v>
      </c>
      <c r="D75" s="114" t="str">
        <f t="shared" si="1"/>
        <v>Timothy Colombrita</v>
      </c>
    </row>
    <row r="76" spans="2:4">
      <c r="B76" t="s">
        <v>181</v>
      </c>
      <c r="C76" t="s">
        <v>347</v>
      </c>
      <c r="D76" s="114" t="str">
        <f t="shared" si="1"/>
        <v>Timothy Colombrita</v>
      </c>
    </row>
    <row r="77" spans="2:4">
      <c r="B77" t="s">
        <v>167</v>
      </c>
      <c r="C77" t="s">
        <v>121</v>
      </c>
      <c r="D77" s="114" t="str">
        <f t="shared" si="1"/>
        <v>Jeffrey Cooper</v>
      </c>
    </row>
    <row r="78" spans="2:4">
      <c r="B78" t="s">
        <v>622</v>
      </c>
      <c r="C78" t="s">
        <v>121</v>
      </c>
      <c r="D78" s="114" t="str">
        <f t="shared" si="1"/>
        <v>Scott Cooper</v>
      </c>
    </row>
    <row r="79" spans="2:4">
      <c r="B79" t="s">
        <v>383</v>
      </c>
      <c r="C79" t="s">
        <v>121</v>
      </c>
      <c r="D79" s="114" t="str">
        <f t="shared" si="1"/>
        <v>Andrew Cooper</v>
      </c>
    </row>
    <row r="80" spans="2:4">
      <c r="B80" t="s">
        <v>628</v>
      </c>
      <c r="C80" t="s">
        <v>1070</v>
      </c>
      <c r="D80" s="114" t="str">
        <f t="shared" si="1"/>
        <v>Hollie Coutts</v>
      </c>
    </row>
    <row r="81" spans="2:4">
      <c r="B81" t="s">
        <v>381</v>
      </c>
      <c r="C81" t="s">
        <v>173</v>
      </c>
      <c r="D81" s="114" t="str">
        <f t="shared" si="1"/>
        <v>Robert Cribbin</v>
      </c>
    </row>
    <row r="82" spans="2:4">
      <c r="B82" t="s">
        <v>447</v>
      </c>
      <c r="C82" t="s">
        <v>173</v>
      </c>
      <c r="D82" s="114" t="str">
        <f t="shared" si="1"/>
        <v>Gabriella Cribbin</v>
      </c>
    </row>
    <row r="83" spans="2:4">
      <c r="B83" t="s">
        <v>381</v>
      </c>
      <c r="C83" t="s">
        <v>173</v>
      </c>
      <c r="D83" s="114" t="str">
        <f t="shared" si="1"/>
        <v>Robert Cribbin</v>
      </c>
    </row>
    <row r="84" spans="2:4">
      <c r="B84" t="s">
        <v>946</v>
      </c>
      <c r="C84" t="s">
        <v>173</v>
      </c>
      <c r="D84" s="114" t="str">
        <f t="shared" si="1"/>
        <v>Brianna Cribbin</v>
      </c>
    </row>
    <row r="85" spans="2:4">
      <c r="B85" t="s">
        <v>1146</v>
      </c>
      <c r="C85" t="s">
        <v>1134</v>
      </c>
      <c r="D85" s="114" t="str">
        <f t="shared" si="1"/>
        <v>Jessica Crow</v>
      </c>
    </row>
    <row r="86" spans="2:4">
      <c r="B86" t="s">
        <v>450</v>
      </c>
      <c r="C86" t="s">
        <v>114</v>
      </c>
      <c r="D86" s="114" t="str">
        <f t="shared" si="1"/>
        <v>Simon Dartell</v>
      </c>
    </row>
    <row r="87" spans="2:4">
      <c r="B87" t="s">
        <v>113</v>
      </c>
      <c r="C87" t="s">
        <v>114</v>
      </c>
      <c r="D87" s="114" t="str">
        <f t="shared" si="1"/>
        <v>Sam Dartell</v>
      </c>
    </row>
    <row r="88" spans="2:4">
      <c r="B88" t="s">
        <v>1155</v>
      </c>
      <c r="C88" t="s">
        <v>1261</v>
      </c>
      <c r="D88" s="114" t="str">
        <f t="shared" si="1"/>
        <v>Megan Davis</v>
      </c>
    </row>
    <row r="89" spans="2:4">
      <c r="B89" t="s">
        <v>389</v>
      </c>
      <c r="C89" t="s">
        <v>1261</v>
      </c>
      <c r="D89" s="114" t="str">
        <f t="shared" si="1"/>
        <v>Mathew Davis</v>
      </c>
    </row>
    <row r="90" spans="2:4">
      <c r="B90" t="s">
        <v>1270</v>
      </c>
      <c r="C90" t="s">
        <v>1261</v>
      </c>
      <c r="D90" s="114" t="str">
        <f t="shared" si="1"/>
        <v>Raffi Davis</v>
      </c>
    </row>
    <row r="91" spans="2:4">
      <c r="B91" t="s">
        <v>1271</v>
      </c>
      <c r="C91" t="s">
        <v>1261</v>
      </c>
      <c r="D91" s="114" t="str">
        <f t="shared" si="1"/>
        <v>Quinn Davis</v>
      </c>
    </row>
    <row r="92" spans="2:4">
      <c r="B92" t="s">
        <v>450</v>
      </c>
      <c r="C92" t="s">
        <v>451</v>
      </c>
      <c r="D92" s="114" t="str">
        <f t="shared" si="1"/>
        <v>Simon Davison</v>
      </c>
    </row>
    <row r="93" spans="2:4">
      <c r="B93" t="s">
        <v>975</v>
      </c>
      <c r="C93" t="s">
        <v>333</v>
      </c>
      <c r="D93" s="114" t="str">
        <f t="shared" si="1"/>
        <v>Darrin De Boynton</v>
      </c>
    </row>
    <row r="94" spans="2:4">
      <c r="B94" t="s">
        <v>132</v>
      </c>
      <c r="C94" t="s">
        <v>333</v>
      </c>
      <c r="D94" s="114" t="str">
        <f t="shared" si="1"/>
        <v>Jack De Boynton</v>
      </c>
    </row>
    <row r="95" spans="2:4">
      <c r="B95" t="s">
        <v>951</v>
      </c>
      <c r="C95" t="s">
        <v>333</v>
      </c>
      <c r="D95" s="114" t="str">
        <f t="shared" si="1"/>
        <v>Charli De Boynton</v>
      </c>
    </row>
    <row r="96" spans="2:4">
      <c r="B96" t="s">
        <v>382</v>
      </c>
      <c r="C96" t="s">
        <v>1069</v>
      </c>
      <c r="D96" s="114" t="str">
        <f t="shared" si="1"/>
        <v>Dominic De Nova</v>
      </c>
    </row>
    <row r="97" spans="2:4">
      <c r="B97" t="s">
        <v>580</v>
      </c>
      <c r="C97" t="s">
        <v>1069</v>
      </c>
      <c r="D97" s="114" t="str">
        <f t="shared" si="1"/>
        <v>Ayrton De Nova</v>
      </c>
    </row>
    <row r="98" spans="2:4">
      <c r="B98" t="s">
        <v>376</v>
      </c>
      <c r="C98" t="s">
        <v>1072</v>
      </c>
      <c r="D98" s="114" t="str">
        <f t="shared" si="1"/>
        <v>Jamie Deamer</v>
      </c>
    </row>
    <row r="99" spans="2:4">
      <c r="B99" t="s">
        <v>92</v>
      </c>
      <c r="C99" t="s">
        <v>454</v>
      </c>
      <c r="D99" s="114" t="str">
        <f t="shared" si="1"/>
        <v>Ryan Delicata</v>
      </c>
    </row>
    <row r="100" spans="2:4">
      <c r="B100" t="s">
        <v>80</v>
      </c>
      <c r="C100" t="s">
        <v>144</v>
      </c>
      <c r="D100" s="114" t="str">
        <f t="shared" si="1"/>
        <v>Harrison Dengate</v>
      </c>
    </row>
    <row r="101" spans="2:4">
      <c r="B101" t="s">
        <v>77</v>
      </c>
      <c r="C101" t="s">
        <v>455</v>
      </c>
      <c r="D101" s="114" t="str">
        <f t="shared" si="1"/>
        <v>John Dixon</v>
      </c>
    </row>
    <row r="102" spans="2:4">
      <c r="B102" t="s">
        <v>456</v>
      </c>
      <c r="C102" t="s">
        <v>455</v>
      </c>
      <c r="D102" s="114" t="str">
        <f t="shared" si="1"/>
        <v>Julie Dixon</v>
      </c>
    </row>
    <row r="103" spans="2:4">
      <c r="B103" t="s">
        <v>1146</v>
      </c>
      <c r="C103" t="s">
        <v>1111</v>
      </c>
      <c r="D103" s="114" t="str">
        <f t="shared" si="1"/>
        <v>Jessica Doak</v>
      </c>
    </row>
    <row r="104" spans="2:4">
      <c r="B104" t="s">
        <v>384</v>
      </c>
      <c r="C104" t="s">
        <v>1111</v>
      </c>
      <c r="D104" s="114" t="str">
        <f t="shared" si="1"/>
        <v>Zac Doak</v>
      </c>
    </row>
    <row r="105" spans="2:4">
      <c r="B105" t="s">
        <v>377</v>
      </c>
      <c r="C105" t="s">
        <v>1111</v>
      </c>
      <c r="D105" s="114" t="str">
        <f t="shared" si="1"/>
        <v>Ethan Doak</v>
      </c>
    </row>
    <row r="106" spans="2:4">
      <c r="B106" t="s">
        <v>384</v>
      </c>
      <c r="C106" t="s">
        <v>1111</v>
      </c>
      <c r="D106" s="114" t="str">
        <f t="shared" si="1"/>
        <v>Zac Doak</v>
      </c>
    </row>
    <row r="107" spans="2:4">
      <c r="B107" t="s">
        <v>381</v>
      </c>
      <c r="C107" t="s">
        <v>638</v>
      </c>
      <c r="D107" s="114" t="str">
        <f t="shared" si="1"/>
        <v>Robert Dolenc</v>
      </c>
    </row>
    <row r="108" spans="2:4">
      <c r="B108" t="s">
        <v>664</v>
      </c>
      <c r="C108" t="s">
        <v>638</v>
      </c>
      <c r="D108" s="114" t="str">
        <f t="shared" si="1"/>
        <v>Jai Dolenc</v>
      </c>
    </row>
    <row r="109" spans="2:4">
      <c r="B109" t="s">
        <v>657</v>
      </c>
      <c r="C109" t="s">
        <v>638</v>
      </c>
      <c r="D109" s="114" t="str">
        <f t="shared" si="1"/>
        <v>Kiel Dolenc</v>
      </c>
    </row>
    <row r="110" spans="2:4">
      <c r="B110" t="s">
        <v>563</v>
      </c>
      <c r="C110" t="s">
        <v>1126</v>
      </c>
      <c r="D110" s="114" t="str">
        <f t="shared" si="1"/>
        <v>Mark Donaghey</v>
      </c>
    </row>
    <row r="111" spans="2:4">
      <c r="B111" t="s">
        <v>1147</v>
      </c>
      <c r="C111" t="s">
        <v>1126</v>
      </c>
      <c r="D111" s="114" t="str">
        <f t="shared" si="1"/>
        <v>Kane Donaghey</v>
      </c>
    </row>
    <row r="112" spans="2:4">
      <c r="B112" t="s">
        <v>392</v>
      </c>
      <c r="C112" t="s">
        <v>189</v>
      </c>
      <c r="D112" s="114" t="str">
        <f t="shared" si="1"/>
        <v>Stephen Donley</v>
      </c>
    </row>
    <row r="113" spans="2:4">
      <c r="B113" t="s">
        <v>392</v>
      </c>
      <c r="C113" t="s">
        <v>189</v>
      </c>
      <c r="D113" s="114" t="str">
        <f t="shared" si="1"/>
        <v>Stephen Donley</v>
      </c>
    </row>
    <row r="114" spans="2:4">
      <c r="B114" t="s">
        <v>358</v>
      </c>
      <c r="C114" t="s">
        <v>332</v>
      </c>
      <c r="D114" s="114" t="str">
        <f t="shared" si="1"/>
        <v>Callum Donnelly</v>
      </c>
    </row>
    <row r="115" spans="2:4">
      <c r="B115" t="s">
        <v>414</v>
      </c>
      <c r="C115" t="s">
        <v>939</v>
      </c>
      <c r="D115" s="114" t="str">
        <f t="shared" si="1"/>
        <v>Colin Drane</v>
      </c>
    </row>
    <row r="116" spans="2:4">
      <c r="B116" t="s">
        <v>429</v>
      </c>
      <c r="C116" t="s">
        <v>940</v>
      </c>
      <c r="D116" s="114" t="str">
        <f t="shared" si="1"/>
        <v>David Driscoll</v>
      </c>
    </row>
    <row r="117" spans="2:4">
      <c r="B117" t="s">
        <v>126</v>
      </c>
      <c r="C117" t="s">
        <v>940</v>
      </c>
      <c r="D117" s="114" t="str">
        <f t="shared" si="1"/>
        <v>Daniel Driscoll</v>
      </c>
    </row>
    <row r="118" spans="2:4">
      <c r="B118" t="s">
        <v>468</v>
      </c>
      <c r="C118" t="s">
        <v>1127</v>
      </c>
      <c r="D118" s="114" t="str">
        <f t="shared" si="1"/>
        <v>Richard Drooger</v>
      </c>
    </row>
    <row r="119" spans="2:4">
      <c r="B119" t="s">
        <v>1148</v>
      </c>
      <c r="C119" t="s">
        <v>1127</v>
      </c>
      <c r="D119" s="114" t="str">
        <f t="shared" si="1"/>
        <v>Stanley Drooger</v>
      </c>
    </row>
    <row r="120" spans="2:4">
      <c r="B120" t="s">
        <v>460</v>
      </c>
      <c r="C120" t="s">
        <v>459</v>
      </c>
      <c r="D120" s="114" t="str">
        <f t="shared" si="1"/>
        <v>Amalie Dunlop</v>
      </c>
    </row>
    <row r="121" spans="2:4">
      <c r="B121" t="s">
        <v>429</v>
      </c>
      <c r="C121" t="s">
        <v>282</v>
      </c>
      <c r="D121" s="114" t="str">
        <f t="shared" si="1"/>
        <v>David East</v>
      </c>
    </row>
    <row r="122" spans="2:4">
      <c r="B122" t="s">
        <v>458</v>
      </c>
      <c r="C122" t="s">
        <v>117</v>
      </c>
      <c r="D122" s="114" t="str">
        <f t="shared" si="1"/>
        <v>Martin Emr</v>
      </c>
    </row>
    <row r="123" spans="2:4">
      <c r="B123" t="s">
        <v>116</v>
      </c>
      <c r="C123" t="s">
        <v>117</v>
      </c>
      <c r="D123" s="114" t="str">
        <f t="shared" si="1"/>
        <v>Bethany Emr</v>
      </c>
    </row>
    <row r="124" spans="2:4">
      <c r="B124" t="s">
        <v>429</v>
      </c>
      <c r="C124" t="s">
        <v>462</v>
      </c>
      <c r="D124" s="114" t="str">
        <f t="shared" si="1"/>
        <v>David Endres</v>
      </c>
    </row>
    <row r="125" spans="2:4">
      <c r="B125" t="s">
        <v>569</v>
      </c>
      <c r="C125" t="s">
        <v>822</v>
      </c>
      <c r="D125" s="114" t="str">
        <f t="shared" si="1"/>
        <v>Adrian Estasy</v>
      </c>
    </row>
    <row r="126" spans="2:4">
      <c r="B126" t="s">
        <v>465</v>
      </c>
      <c r="C126" t="s">
        <v>822</v>
      </c>
      <c r="D126" s="114" t="str">
        <f t="shared" si="1"/>
        <v>Christian Estasy</v>
      </c>
    </row>
    <row r="127" spans="2:4">
      <c r="B127" t="s">
        <v>110</v>
      </c>
      <c r="C127" t="s">
        <v>822</v>
      </c>
      <c r="D127" s="114" t="str">
        <f t="shared" si="1"/>
        <v>Oliver Estasy</v>
      </c>
    </row>
    <row r="128" spans="2:4">
      <c r="B128" t="s">
        <v>614</v>
      </c>
      <c r="C128" t="s">
        <v>1128</v>
      </c>
      <c r="D128" s="114" t="str">
        <f t="shared" si="1"/>
        <v>Dave Evans</v>
      </c>
    </row>
    <row r="129" spans="2:4">
      <c r="B129" t="s">
        <v>551</v>
      </c>
      <c r="C129" t="s">
        <v>1128</v>
      </c>
      <c r="D129" s="114" t="str">
        <f t="shared" si="1"/>
        <v>Matthew Evans</v>
      </c>
    </row>
    <row r="130" spans="2:4">
      <c r="B130" t="s">
        <v>358</v>
      </c>
      <c r="C130" t="s">
        <v>1121</v>
      </c>
      <c r="D130" s="114" t="str">
        <f t="shared" ref="D130:D193" si="2">CONCATENATE(B130," ",C130)</f>
        <v>Callum Falconer</v>
      </c>
    </row>
    <row r="131" spans="2:4">
      <c r="B131" t="s">
        <v>422</v>
      </c>
      <c r="C131" t="s">
        <v>190</v>
      </c>
      <c r="D131" s="114" t="str">
        <f t="shared" si="2"/>
        <v>Craig Flewitt</v>
      </c>
    </row>
    <row r="132" spans="2:4">
      <c r="B132" t="s">
        <v>91</v>
      </c>
      <c r="C132" t="s">
        <v>224</v>
      </c>
      <c r="D132" s="114" t="str">
        <f t="shared" si="2"/>
        <v>James Ford</v>
      </c>
    </row>
    <row r="133" spans="2:4">
      <c r="B133" t="s">
        <v>1267</v>
      </c>
      <c r="C133" t="s">
        <v>1259</v>
      </c>
      <c r="D133" s="114" t="str">
        <f t="shared" si="2"/>
        <v>Mars Fraser</v>
      </c>
    </row>
    <row r="134" spans="2:4">
      <c r="B134" t="s">
        <v>132</v>
      </c>
      <c r="C134" t="s">
        <v>626</v>
      </c>
      <c r="D134" s="114" t="str">
        <f t="shared" si="2"/>
        <v>Jack Gammie</v>
      </c>
    </row>
    <row r="135" spans="2:4">
      <c r="B135" t="s">
        <v>97</v>
      </c>
      <c r="C135" t="s">
        <v>1068</v>
      </c>
      <c r="D135" s="114" t="str">
        <f t="shared" si="2"/>
        <v>Christopher Gardiner</v>
      </c>
    </row>
    <row r="136" spans="2:4">
      <c r="B136" t="s">
        <v>666</v>
      </c>
      <c r="C136" t="s">
        <v>640</v>
      </c>
      <c r="D136" s="114" t="str">
        <f t="shared" si="2"/>
        <v>Henry Garland</v>
      </c>
    </row>
    <row r="137" spans="2:4">
      <c r="B137" t="s">
        <v>393</v>
      </c>
      <c r="C137" t="s">
        <v>344</v>
      </c>
      <c r="D137" s="114" t="str">
        <f t="shared" si="2"/>
        <v>Michael Gauci</v>
      </c>
    </row>
    <row r="138" spans="2:4">
      <c r="B138" t="s">
        <v>91</v>
      </c>
      <c r="C138" t="s">
        <v>344</v>
      </c>
      <c r="D138" s="114" t="str">
        <f t="shared" si="2"/>
        <v>James Gauci</v>
      </c>
    </row>
    <row r="139" spans="2:4">
      <c r="B139" t="s">
        <v>393</v>
      </c>
      <c r="C139" t="s">
        <v>344</v>
      </c>
      <c r="D139" s="114" t="str">
        <f t="shared" si="2"/>
        <v>Michael Gauci</v>
      </c>
    </row>
    <row r="140" spans="2:4">
      <c r="B140" t="s">
        <v>393</v>
      </c>
      <c r="C140" t="s">
        <v>344</v>
      </c>
      <c r="D140" s="114" t="str">
        <f t="shared" si="2"/>
        <v>Michael Gauci</v>
      </c>
    </row>
    <row r="141" spans="2:4">
      <c r="B141" t="s">
        <v>91</v>
      </c>
      <c r="C141" t="s">
        <v>344</v>
      </c>
      <c r="D141" s="114" t="str">
        <f t="shared" si="2"/>
        <v>James Gauci</v>
      </c>
    </row>
    <row r="142" spans="2:4">
      <c r="B142" t="s">
        <v>1149</v>
      </c>
      <c r="C142" t="s">
        <v>344</v>
      </c>
      <c r="D142" s="114" t="str">
        <f t="shared" si="2"/>
        <v>Aneta Gauci</v>
      </c>
    </row>
    <row r="143" spans="2:4">
      <c r="B143" t="s">
        <v>1150</v>
      </c>
      <c r="C143" t="s">
        <v>344</v>
      </c>
      <c r="D143" s="114" t="str">
        <f t="shared" si="2"/>
        <v>Armani Gauci</v>
      </c>
    </row>
    <row r="144" spans="2:4">
      <c r="B144" t="s">
        <v>1149</v>
      </c>
      <c r="C144" t="s">
        <v>344</v>
      </c>
      <c r="D144" s="114" t="str">
        <f t="shared" si="2"/>
        <v>Aneta Gauci</v>
      </c>
    </row>
    <row r="145" spans="2:4">
      <c r="B145" t="s">
        <v>1150</v>
      </c>
      <c r="C145" t="s">
        <v>344</v>
      </c>
      <c r="D145" s="114" t="str">
        <f t="shared" si="2"/>
        <v>Armani Gauci</v>
      </c>
    </row>
    <row r="146" spans="2:4">
      <c r="B146" t="s">
        <v>79</v>
      </c>
      <c r="C146" t="s">
        <v>470</v>
      </c>
      <c r="D146" s="114" t="str">
        <f t="shared" si="2"/>
        <v>Luke Gillespie</v>
      </c>
    </row>
    <row r="147" spans="2:4">
      <c r="B147" t="s">
        <v>357</v>
      </c>
      <c r="C147" t="s">
        <v>470</v>
      </c>
      <c r="D147" s="114" t="str">
        <f t="shared" si="2"/>
        <v>Nate Gillespie</v>
      </c>
    </row>
    <row r="148" spans="2:4">
      <c r="B148" t="s">
        <v>77</v>
      </c>
      <c r="C148" t="s">
        <v>178</v>
      </c>
      <c r="D148" s="114" t="str">
        <f t="shared" si="2"/>
        <v>John Glassington</v>
      </c>
    </row>
    <row r="149" spans="2:4">
      <c r="B149" t="s">
        <v>966</v>
      </c>
      <c r="C149" t="s">
        <v>916</v>
      </c>
      <c r="D149" s="114" t="str">
        <f t="shared" si="2"/>
        <v>Alekso Glaveski</v>
      </c>
    </row>
    <row r="150" spans="2:4">
      <c r="B150" t="s">
        <v>97</v>
      </c>
      <c r="C150" t="s">
        <v>1064</v>
      </c>
      <c r="D150" s="114" t="str">
        <f t="shared" si="2"/>
        <v>Christopher Gomez</v>
      </c>
    </row>
    <row r="151" spans="2:4">
      <c r="B151" t="s">
        <v>288</v>
      </c>
      <c r="C151" t="s">
        <v>1064</v>
      </c>
      <c r="D151" s="114" t="str">
        <f t="shared" si="2"/>
        <v>Harry Gomez</v>
      </c>
    </row>
    <row r="152" spans="2:4">
      <c r="B152" t="s">
        <v>429</v>
      </c>
      <c r="C152" t="s">
        <v>141</v>
      </c>
      <c r="D152" s="114" t="str">
        <f t="shared" si="2"/>
        <v>David Goodman</v>
      </c>
    </row>
    <row r="153" spans="2:4">
      <c r="B153" t="s">
        <v>97</v>
      </c>
      <c r="C153" t="s">
        <v>141</v>
      </c>
      <c r="D153" s="114" t="str">
        <f t="shared" si="2"/>
        <v>Christopher Goodman</v>
      </c>
    </row>
    <row r="154" spans="2:4">
      <c r="B154" t="s">
        <v>201</v>
      </c>
      <c r="C154" t="s">
        <v>141</v>
      </c>
      <c r="D154" s="114" t="str">
        <f t="shared" si="2"/>
        <v>Max Goodman</v>
      </c>
    </row>
    <row r="155" spans="2:4">
      <c r="B155" t="s">
        <v>472</v>
      </c>
      <c r="C155" t="s">
        <v>141</v>
      </c>
      <c r="D155" s="114" t="str">
        <f t="shared" si="2"/>
        <v>Mellissa Goodman</v>
      </c>
    </row>
    <row r="156" spans="2:4">
      <c r="B156" t="s">
        <v>93</v>
      </c>
      <c r="C156" t="s">
        <v>141</v>
      </c>
      <c r="D156" s="114" t="str">
        <f t="shared" si="2"/>
        <v>Bradley Goodman</v>
      </c>
    </row>
    <row r="157" spans="2:4">
      <c r="B157" t="s">
        <v>471</v>
      </c>
      <c r="C157" t="s">
        <v>141</v>
      </c>
      <c r="D157" s="114" t="str">
        <f t="shared" si="2"/>
        <v>Connor Goodman</v>
      </c>
    </row>
    <row r="158" spans="2:4">
      <c r="B158" t="s">
        <v>390</v>
      </c>
      <c r="C158" t="s">
        <v>345</v>
      </c>
      <c r="D158" s="114" t="str">
        <f t="shared" si="2"/>
        <v>Nathan Gotch</v>
      </c>
    </row>
    <row r="159" spans="2:4">
      <c r="B159" t="s">
        <v>122</v>
      </c>
      <c r="C159" t="s">
        <v>345</v>
      </c>
      <c r="D159" s="114" t="str">
        <f t="shared" si="2"/>
        <v>Lewis Gotch</v>
      </c>
    </row>
    <row r="160" spans="2:4">
      <c r="B160" t="s">
        <v>474</v>
      </c>
      <c r="C160" t="s">
        <v>473</v>
      </c>
      <c r="D160" s="114" t="str">
        <f t="shared" si="2"/>
        <v>Keira Grace</v>
      </c>
    </row>
    <row r="161" spans="2:4">
      <c r="B161" t="s">
        <v>1151</v>
      </c>
      <c r="C161" t="s">
        <v>1119</v>
      </c>
      <c r="D161" s="114" t="str">
        <f t="shared" si="2"/>
        <v>Kristy Gray</v>
      </c>
    </row>
    <row r="162" spans="2:4">
      <c r="B162" t="s">
        <v>1151</v>
      </c>
      <c r="C162" t="s">
        <v>1119</v>
      </c>
      <c r="D162" s="114" t="str">
        <f t="shared" si="2"/>
        <v>Kristy Gray</v>
      </c>
    </row>
    <row r="163" spans="2:4">
      <c r="B163" t="s">
        <v>79</v>
      </c>
      <c r="C163" t="s">
        <v>1119</v>
      </c>
      <c r="D163" s="114" t="str">
        <f t="shared" si="2"/>
        <v>Luke Gray</v>
      </c>
    </row>
    <row r="164" spans="2:4">
      <c r="B164" t="s">
        <v>476</v>
      </c>
      <c r="C164" t="s">
        <v>108</v>
      </c>
      <c r="D164" s="114" t="str">
        <f t="shared" si="2"/>
        <v>Damien Grima</v>
      </c>
    </row>
    <row r="165" spans="2:4">
      <c r="B165" t="s">
        <v>80</v>
      </c>
      <c r="C165" t="s">
        <v>108</v>
      </c>
      <c r="D165" s="114" t="str">
        <f t="shared" si="2"/>
        <v>Harrison Grima</v>
      </c>
    </row>
    <row r="166" spans="2:4">
      <c r="B166" t="s">
        <v>1152</v>
      </c>
      <c r="C166" t="s">
        <v>1132</v>
      </c>
      <c r="D166" s="114" t="str">
        <f t="shared" si="2"/>
        <v>Lou Grozdanovski</v>
      </c>
    </row>
    <row r="167" spans="2:4">
      <c r="B167" t="s">
        <v>1153</v>
      </c>
      <c r="C167" t="s">
        <v>1132</v>
      </c>
      <c r="D167" s="114" t="str">
        <f t="shared" si="2"/>
        <v>Chloe Grozdanovski</v>
      </c>
    </row>
    <row r="168" spans="2:4">
      <c r="B168" t="s">
        <v>377</v>
      </c>
      <c r="C168" t="s">
        <v>477</v>
      </c>
      <c r="D168" s="114" t="str">
        <f t="shared" si="2"/>
        <v>Ethan Guest</v>
      </c>
    </row>
    <row r="169" spans="2:4">
      <c r="B169" t="s">
        <v>479</v>
      </c>
      <c r="C169" t="s">
        <v>331</v>
      </c>
      <c r="D169" s="114" t="str">
        <f t="shared" si="2"/>
        <v>Corey Gurney</v>
      </c>
    </row>
    <row r="170" spans="2:4">
      <c r="B170" t="s">
        <v>479</v>
      </c>
      <c r="C170" t="s">
        <v>331</v>
      </c>
      <c r="D170" s="114" t="str">
        <f t="shared" si="2"/>
        <v>Corey Gurney</v>
      </c>
    </row>
    <row r="171" spans="2:4">
      <c r="B171" t="s">
        <v>135</v>
      </c>
      <c r="C171" t="s">
        <v>331</v>
      </c>
      <c r="D171" s="114" t="str">
        <f t="shared" si="2"/>
        <v>Logan Gurney</v>
      </c>
    </row>
    <row r="172" spans="2:4">
      <c r="B172" t="s">
        <v>122</v>
      </c>
      <c r="C172" t="s">
        <v>331</v>
      </c>
      <c r="D172" s="114" t="str">
        <f t="shared" si="2"/>
        <v>Lewis Gurney</v>
      </c>
    </row>
    <row r="173" spans="2:4">
      <c r="B173" t="s">
        <v>1154</v>
      </c>
      <c r="C173" t="s">
        <v>1136</v>
      </c>
      <c r="D173" s="114" t="str">
        <f t="shared" si="2"/>
        <v>Ali Habib</v>
      </c>
    </row>
    <row r="174" spans="2:4">
      <c r="B174" t="s">
        <v>90</v>
      </c>
      <c r="C174" t="s">
        <v>138</v>
      </c>
      <c r="D174" s="114" t="str">
        <f t="shared" si="2"/>
        <v>Lachlan Harris</v>
      </c>
    </row>
    <row r="175" spans="2:4">
      <c r="B175" t="s">
        <v>352</v>
      </c>
      <c r="C175" t="s">
        <v>482</v>
      </c>
      <c r="D175" s="114" t="str">
        <f t="shared" si="2"/>
        <v>Thomas Hearn</v>
      </c>
    </row>
    <row r="176" spans="2:4">
      <c r="B176" t="s">
        <v>471</v>
      </c>
      <c r="C176" t="s">
        <v>170</v>
      </c>
      <c r="D176" s="114" t="str">
        <f t="shared" si="2"/>
        <v>Connor Hey</v>
      </c>
    </row>
    <row r="177" spans="2:4">
      <c r="B177" t="s">
        <v>969</v>
      </c>
      <c r="C177" t="s">
        <v>923</v>
      </c>
      <c r="D177" s="114" t="str">
        <f t="shared" si="2"/>
        <v>Aston Hobson</v>
      </c>
    </row>
    <row r="178" spans="2:4">
      <c r="B178" t="s">
        <v>639</v>
      </c>
      <c r="C178" t="s">
        <v>923</v>
      </c>
      <c r="D178" s="114" t="str">
        <f t="shared" si="2"/>
        <v>Brett Hobson</v>
      </c>
    </row>
    <row r="179" spans="2:4">
      <c r="B179" t="s">
        <v>655</v>
      </c>
      <c r="C179" t="s">
        <v>850</v>
      </c>
      <c r="D179" s="114" t="str">
        <f t="shared" si="2"/>
        <v>Cole Hogan</v>
      </c>
    </row>
    <row r="180" spans="2:4">
      <c r="B180" t="s">
        <v>485</v>
      </c>
      <c r="C180" t="s">
        <v>272</v>
      </c>
      <c r="D180" s="114" t="str">
        <f t="shared" si="2"/>
        <v>Tammie Hotz</v>
      </c>
    </row>
    <row r="181" spans="2:4">
      <c r="B181" t="s">
        <v>371</v>
      </c>
      <c r="C181" t="s">
        <v>272</v>
      </c>
      <c r="D181" s="114" t="str">
        <f t="shared" si="2"/>
        <v>Evan Hotz</v>
      </c>
    </row>
    <row r="182" spans="2:4">
      <c r="B182" t="s">
        <v>88</v>
      </c>
      <c r="C182" t="s">
        <v>272</v>
      </c>
      <c r="D182" s="114" t="str">
        <f t="shared" si="2"/>
        <v>Blake Hotz</v>
      </c>
    </row>
    <row r="183" spans="2:4">
      <c r="B183" t="s">
        <v>1167</v>
      </c>
      <c r="C183" t="s">
        <v>278</v>
      </c>
      <c r="D183" s="114" t="str">
        <f t="shared" si="2"/>
        <v>Karla House</v>
      </c>
    </row>
    <row r="184" spans="2:4">
      <c r="B184" t="s">
        <v>208</v>
      </c>
      <c r="C184" t="s">
        <v>278</v>
      </c>
      <c r="D184" s="114" t="str">
        <f t="shared" si="2"/>
        <v>Cameron House</v>
      </c>
    </row>
    <row r="185" spans="2:4">
      <c r="B185" t="s">
        <v>121</v>
      </c>
      <c r="C185" t="s">
        <v>278</v>
      </c>
      <c r="D185" s="114" t="str">
        <f t="shared" si="2"/>
        <v>Cooper House</v>
      </c>
    </row>
    <row r="186" spans="2:4">
      <c r="B186" t="s">
        <v>85</v>
      </c>
      <c r="C186" t="s">
        <v>278</v>
      </c>
      <c r="D186" s="114" t="str">
        <f t="shared" si="2"/>
        <v>Jordan House</v>
      </c>
    </row>
    <row r="187" spans="2:4">
      <c r="B187" t="s">
        <v>1265</v>
      </c>
      <c r="C187" t="s">
        <v>1254</v>
      </c>
      <c r="D187" s="114" t="str">
        <f t="shared" si="2"/>
        <v>Gisele Howell</v>
      </c>
    </row>
    <row r="188" spans="2:4">
      <c r="B188" t="s">
        <v>366</v>
      </c>
      <c r="C188" t="s">
        <v>927</v>
      </c>
      <c r="D188" s="114" t="str">
        <f t="shared" si="2"/>
        <v>Jason Hryniuk</v>
      </c>
    </row>
    <row r="189" spans="2:4">
      <c r="B189" t="s">
        <v>948</v>
      </c>
      <c r="C189" t="s">
        <v>927</v>
      </c>
      <c r="D189" s="114" t="str">
        <f t="shared" si="2"/>
        <v>Charlotte Hryniuk</v>
      </c>
    </row>
    <row r="190" spans="2:4">
      <c r="B190" t="s">
        <v>126</v>
      </c>
      <c r="C190" t="s">
        <v>920</v>
      </c>
      <c r="D190" s="114" t="str">
        <f t="shared" si="2"/>
        <v>Daniel Huang</v>
      </c>
    </row>
    <row r="191" spans="2:4">
      <c r="B191" t="s">
        <v>357</v>
      </c>
      <c r="C191" t="s">
        <v>220</v>
      </c>
      <c r="D191" s="114" t="str">
        <f t="shared" si="2"/>
        <v>Nate Hughes</v>
      </c>
    </row>
    <row r="192" spans="2:4">
      <c r="B192" t="s">
        <v>163</v>
      </c>
      <c r="C192" t="s">
        <v>486</v>
      </c>
      <c r="D192" s="114" t="str">
        <f t="shared" si="2"/>
        <v>Bailey Humphreys</v>
      </c>
    </row>
    <row r="193" spans="2:4">
      <c r="B193" t="s">
        <v>461</v>
      </c>
      <c r="C193" t="s">
        <v>81</v>
      </c>
      <c r="D193" s="114" t="str">
        <f t="shared" si="2"/>
        <v>Paul Hunter</v>
      </c>
    </row>
    <row r="194" spans="2:4">
      <c r="B194" t="s">
        <v>105</v>
      </c>
      <c r="C194" t="s">
        <v>81</v>
      </c>
      <c r="D194" s="114" t="str">
        <f t="shared" ref="D194:D257" si="3">CONCATENATE(B194," ",C194)</f>
        <v>Joshua Hunter</v>
      </c>
    </row>
    <row r="195" spans="2:4">
      <c r="B195" t="s">
        <v>91</v>
      </c>
      <c r="C195" t="s">
        <v>1109</v>
      </c>
      <c r="D195" s="114" t="str">
        <f t="shared" si="3"/>
        <v>James Isaacs</v>
      </c>
    </row>
    <row r="196" spans="2:4">
      <c r="B196" t="s">
        <v>91</v>
      </c>
      <c r="C196" t="s">
        <v>1109</v>
      </c>
      <c r="D196" s="114" t="str">
        <f t="shared" si="3"/>
        <v>James Isaacs</v>
      </c>
    </row>
    <row r="197" spans="2:4">
      <c r="B197" t="s">
        <v>105</v>
      </c>
      <c r="C197" t="s">
        <v>118</v>
      </c>
      <c r="D197" s="114" t="str">
        <f t="shared" si="3"/>
        <v>Joshua Jackson</v>
      </c>
    </row>
    <row r="198" spans="2:4">
      <c r="B198" t="s">
        <v>131</v>
      </c>
      <c r="C198" t="s">
        <v>118</v>
      </c>
      <c r="D198" s="114" t="str">
        <f t="shared" si="3"/>
        <v>Kurtis Jackson</v>
      </c>
    </row>
    <row r="199" spans="2:4">
      <c r="B199" t="s">
        <v>130</v>
      </c>
      <c r="C199" t="s">
        <v>129</v>
      </c>
      <c r="D199" s="114" t="str">
        <f t="shared" si="3"/>
        <v>Kody Jenkins</v>
      </c>
    </row>
    <row r="200" spans="2:4">
      <c r="B200" t="s">
        <v>420</v>
      </c>
      <c r="C200" t="s">
        <v>129</v>
      </c>
      <c r="D200" s="114" t="str">
        <f t="shared" si="3"/>
        <v>Darren Jenkins</v>
      </c>
    </row>
    <row r="201" spans="2:4">
      <c r="B201" t="s">
        <v>86</v>
      </c>
      <c r="C201" t="s">
        <v>129</v>
      </c>
      <c r="D201" s="114" t="str">
        <f t="shared" si="3"/>
        <v>Tyler Jenkins</v>
      </c>
    </row>
    <row r="202" spans="2:4">
      <c r="B202" t="s">
        <v>628</v>
      </c>
      <c r="C202" t="s">
        <v>129</v>
      </c>
      <c r="D202" s="114" t="str">
        <f t="shared" si="3"/>
        <v>Hollie Jenkins</v>
      </c>
    </row>
    <row r="203" spans="2:4">
      <c r="B203" t="s">
        <v>1155</v>
      </c>
      <c r="C203" t="s">
        <v>129</v>
      </c>
      <c r="D203" s="114" t="str">
        <f t="shared" si="3"/>
        <v>Megan Jenkins</v>
      </c>
    </row>
    <row r="204" spans="2:4">
      <c r="B204" t="s">
        <v>488</v>
      </c>
      <c r="C204" t="s">
        <v>489</v>
      </c>
      <c r="D204" s="114" t="str">
        <f t="shared" si="3"/>
        <v>BEN JUDD</v>
      </c>
    </row>
    <row r="205" spans="2:4">
      <c r="B205" t="s">
        <v>97</v>
      </c>
      <c r="C205" t="s">
        <v>490</v>
      </c>
      <c r="D205" s="114" t="str">
        <f t="shared" si="3"/>
        <v>Christopher Kapp</v>
      </c>
    </row>
    <row r="206" spans="2:4">
      <c r="B206" t="s">
        <v>475</v>
      </c>
      <c r="C206" t="s">
        <v>490</v>
      </c>
      <c r="D206" s="114" t="str">
        <f t="shared" si="3"/>
        <v>Amelia Kapp</v>
      </c>
    </row>
    <row r="207" spans="2:4">
      <c r="B207" t="s">
        <v>1078</v>
      </c>
      <c r="C207" t="s">
        <v>1065</v>
      </c>
      <c r="D207" s="114" t="str">
        <f t="shared" si="3"/>
        <v>Yolanta Karbowski</v>
      </c>
    </row>
    <row r="208" spans="2:4">
      <c r="B208" t="s">
        <v>393</v>
      </c>
      <c r="C208" t="s">
        <v>492</v>
      </c>
      <c r="D208" s="114" t="str">
        <f t="shared" si="3"/>
        <v>Michael Kavich</v>
      </c>
    </row>
    <row r="209" spans="2:4">
      <c r="B209" t="s">
        <v>91</v>
      </c>
      <c r="C209" t="s">
        <v>492</v>
      </c>
      <c r="D209" s="114" t="str">
        <f t="shared" si="3"/>
        <v>James Kavich</v>
      </c>
    </row>
    <row r="210" spans="2:4">
      <c r="B210" t="s">
        <v>98</v>
      </c>
      <c r="C210" t="s">
        <v>492</v>
      </c>
      <c r="D210" s="114" t="str">
        <f t="shared" si="3"/>
        <v>William Kavich</v>
      </c>
    </row>
    <row r="211" spans="2:4">
      <c r="B211" t="s">
        <v>493</v>
      </c>
      <c r="C211" t="s">
        <v>492</v>
      </c>
      <c r="D211" s="114" t="str">
        <f t="shared" si="3"/>
        <v>Isabelle Kavich</v>
      </c>
    </row>
    <row r="212" spans="2:4">
      <c r="B212" t="s">
        <v>132</v>
      </c>
      <c r="C212" t="s">
        <v>847</v>
      </c>
      <c r="D212" s="114" t="str">
        <f t="shared" si="3"/>
        <v>Jack Kaye-smith</v>
      </c>
    </row>
    <row r="213" spans="2:4">
      <c r="B213" t="s">
        <v>171</v>
      </c>
      <c r="C213" t="s">
        <v>1131</v>
      </c>
      <c r="D213" s="114" t="str">
        <f t="shared" si="3"/>
        <v>Marcus Kazzi</v>
      </c>
    </row>
    <row r="214" spans="2:4">
      <c r="B214" t="s">
        <v>171</v>
      </c>
      <c r="C214" t="s">
        <v>193</v>
      </c>
      <c r="D214" s="114" t="str">
        <f t="shared" si="3"/>
        <v>Marcus Kemal</v>
      </c>
    </row>
    <row r="215" spans="2:4">
      <c r="B215" t="s">
        <v>535</v>
      </c>
      <c r="C215" t="s">
        <v>1112</v>
      </c>
      <c r="D215" s="114" t="str">
        <f t="shared" si="3"/>
        <v>Shane Kent</v>
      </c>
    </row>
    <row r="216" spans="2:4">
      <c r="B216" t="s">
        <v>1156</v>
      </c>
      <c r="C216" t="s">
        <v>1112</v>
      </c>
      <c r="D216" s="114" t="str">
        <f t="shared" si="3"/>
        <v>Brooklyn Kent</v>
      </c>
    </row>
    <row r="217" spans="2:4">
      <c r="B217" t="s">
        <v>91</v>
      </c>
      <c r="C217" t="s">
        <v>854</v>
      </c>
      <c r="D217" s="114" t="str">
        <f t="shared" si="3"/>
        <v>James Keraunos</v>
      </c>
    </row>
    <row r="218" spans="2:4">
      <c r="B218" t="s">
        <v>495</v>
      </c>
      <c r="C218" t="s">
        <v>494</v>
      </c>
      <c r="D218" s="114" t="str">
        <f t="shared" si="3"/>
        <v>Zacharia Kerr</v>
      </c>
    </row>
    <row r="219" spans="2:4">
      <c r="B219" t="s">
        <v>352</v>
      </c>
      <c r="C219" t="s">
        <v>351</v>
      </c>
      <c r="D219" s="114" t="str">
        <f t="shared" si="3"/>
        <v>Thomas Khouri</v>
      </c>
    </row>
    <row r="220" spans="2:4">
      <c r="B220" t="s">
        <v>1264</v>
      </c>
      <c r="C220" t="s">
        <v>1252</v>
      </c>
      <c r="D220" s="114" t="str">
        <f t="shared" si="3"/>
        <v>Oriana Kita</v>
      </c>
    </row>
    <row r="221" spans="2:4">
      <c r="B221" t="s">
        <v>383</v>
      </c>
      <c r="C221" t="s">
        <v>1252</v>
      </c>
      <c r="D221" s="114" t="str">
        <f t="shared" si="3"/>
        <v>Andrew Kita</v>
      </c>
    </row>
    <row r="222" spans="2:4">
      <c r="B222" t="s">
        <v>1264</v>
      </c>
      <c r="C222" t="s">
        <v>1252</v>
      </c>
      <c r="D222" s="114" t="str">
        <f t="shared" si="3"/>
        <v>Oriana Kita</v>
      </c>
    </row>
    <row r="223" spans="2:4">
      <c r="B223" t="s">
        <v>86</v>
      </c>
      <c r="C223" t="s">
        <v>87</v>
      </c>
      <c r="D223" s="114" t="str">
        <f t="shared" si="3"/>
        <v>Tyler Koenig</v>
      </c>
    </row>
    <row r="224" spans="2:4">
      <c r="B224" t="s">
        <v>963</v>
      </c>
      <c r="C224" t="s">
        <v>1262</v>
      </c>
      <c r="D224" s="114" t="str">
        <f t="shared" si="3"/>
        <v>Tim Kolloff</v>
      </c>
    </row>
    <row r="225" spans="2:4">
      <c r="B225" t="s">
        <v>967</v>
      </c>
      <c r="C225" t="s">
        <v>917</v>
      </c>
      <c r="D225" s="114" t="str">
        <f t="shared" si="3"/>
        <v>Angelo Kosteski</v>
      </c>
    </row>
    <row r="226" spans="2:4">
      <c r="B226" t="s">
        <v>497</v>
      </c>
      <c r="C226" t="s">
        <v>498</v>
      </c>
      <c r="D226" s="114" t="str">
        <f t="shared" si="3"/>
        <v>Dimitri Kozlinski</v>
      </c>
    </row>
    <row r="227" spans="2:4">
      <c r="B227" t="s">
        <v>672</v>
      </c>
      <c r="C227" t="s">
        <v>918</v>
      </c>
      <c r="D227" s="114" t="str">
        <f t="shared" si="3"/>
        <v>Benjamin Kus</v>
      </c>
    </row>
    <row r="228" spans="2:4">
      <c r="B228" t="s">
        <v>968</v>
      </c>
      <c r="C228" t="s">
        <v>918</v>
      </c>
      <c r="D228" s="114" t="str">
        <f t="shared" si="3"/>
        <v>Olivia Kus</v>
      </c>
    </row>
    <row r="229" spans="2:4">
      <c r="B229" t="s">
        <v>952</v>
      </c>
      <c r="C229" t="s">
        <v>918</v>
      </c>
      <c r="D229" s="114" t="str">
        <f t="shared" si="3"/>
        <v>Abigail Kus</v>
      </c>
    </row>
    <row r="230" spans="2:4">
      <c r="B230" t="s">
        <v>393</v>
      </c>
      <c r="C230" t="s">
        <v>635</v>
      </c>
      <c r="D230" s="114" t="str">
        <f t="shared" si="3"/>
        <v>Michael Kuster</v>
      </c>
    </row>
    <row r="231" spans="2:4">
      <c r="B231" t="s">
        <v>662</v>
      </c>
      <c r="C231" t="s">
        <v>635</v>
      </c>
      <c r="D231" s="114" t="str">
        <f t="shared" si="3"/>
        <v>Luka Kuster</v>
      </c>
    </row>
    <row r="232" spans="2:4">
      <c r="B232" t="s">
        <v>1157</v>
      </c>
      <c r="C232" t="s">
        <v>635</v>
      </c>
      <c r="D232" s="114" t="str">
        <f t="shared" si="3"/>
        <v>Tanya Kuster</v>
      </c>
    </row>
    <row r="233" spans="2:4">
      <c r="B233" t="s">
        <v>383</v>
      </c>
      <c r="C233" t="s">
        <v>499</v>
      </c>
      <c r="D233" s="114" t="str">
        <f t="shared" si="3"/>
        <v>Andrew Lake</v>
      </c>
    </row>
    <row r="234" spans="2:4">
      <c r="B234" t="s">
        <v>77</v>
      </c>
      <c r="C234" t="s">
        <v>926</v>
      </c>
      <c r="D234" s="114" t="str">
        <f t="shared" si="3"/>
        <v>John Lambden</v>
      </c>
    </row>
    <row r="235" spans="2:4">
      <c r="B235" t="s">
        <v>501</v>
      </c>
      <c r="C235" t="s">
        <v>502</v>
      </c>
      <c r="D235" s="114" t="str">
        <f t="shared" si="3"/>
        <v>Trent Lavelle</v>
      </c>
    </row>
    <row r="236" spans="2:4">
      <c r="B236" t="s">
        <v>360</v>
      </c>
      <c r="C236" t="s">
        <v>274</v>
      </c>
      <c r="D236" s="114" t="str">
        <f t="shared" si="3"/>
        <v>Harvey Lazarevic</v>
      </c>
    </row>
    <row r="237" spans="2:4">
      <c r="B237" t="s">
        <v>1268</v>
      </c>
      <c r="C237" t="s">
        <v>399</v>
      </c>
      <c r="D237" s="114" t="str">
        <f t="shared" si="3"/>
        <v>Shih-Hung Lee</v>
      </c>
    </row>
    <row r="238" spans="2:4">
      <c r="B238" t="s">
        <v>132</v>
      </c>
      <c r="C238" t="s">
        <v>133</v>
      </c>
      <c r="D238" s="114" t="str">
        <f t="shared" si="3"/>
        <v>Jack Lemon</v>
      </c>
    </row>
    <row r="239" spans="2:4">
      <c r="B239" t="s">
        <v>505</v>
      </c>
      <c r="C239" t="s">
        <v>504</v>
      </c>
      <c r="D239" s="114" t="str">
        <f t="shared" si="3"/>
        <v>Dylan Lindsay</v>
      </c>
    </row>
    <row r="240" spans="2:4">
      <c r="B240" t="s">
        <v>503</v>
      </c>
      <c r="C240" t="s">
        <v>504</v>
      </c>
      <c r="D240" s="114" t="str">
        <f t="shared" si="3"/>
        <v>Dan Lindsay</v>
      </c>
    </row>
    <row r="241" spans="2:4">
      <c r="B241" t="s">
        <v>505</v>
      </c>
      <c r="C241" t="s">
        <v>504</v>
      </c>
      <c r="D241" s="114" t="str">
        <f t="shared" si="3"/>
        <v>Dylan Lindsay</v>
      </c>
    </row>
    <row r="242" spans="2:4">
      <c r="B242" t="s">
        <v>670</v>
      </c>
      <c r="C242" t="s">
        <v>1260</v>
      </c>
      <c r="D242" s="114" t="str">
        <f t="shared" si="3"/>
        <v>Phillip Livingstone</v>
      </c>
    </row>
    <row r="243" spans="2:4">
      <c r="B243" t="s">
        <v>1269</v>
      </c>
      <c r="C243" t="s">
        <v>1260</v>
      </c>
      <c r="D243" s="114" t="str">
        <f t="shared" si="3"/>
        <v>Eleanor Livingstone</v>
      </c>
    </row>
    <row r="244" spans="2:4">
      <c r="B244" t="s">
        <v>121</v>
      </c>
      <c r="C244" t="s">
        <v>934</v>
      </c>
      <c r="D244" s="114" t="str">
        <f t="shared" si="3"/>
        <v>Cooper Lollback</v>
      </c>
    </row>
    <row r="245" spans="2:4">
      <c r="B245" t="s">
        <v>483</v>
      </c>
      <c r="C245" t="s">
        <v>508</v>
      </c>
      <c r="D245" s="114" t="str">
        <f t="shared" si="3"/>
        <v>Peter Lown</v>
      </c>
    </row>
    <row r="246" spans="2:4">
      <c r="B246" t="s">
        <v>509</v>
      </c>
      <c r="C246" t="s">
        <v>508</v>
      </c>
      <c r="D246" s="114" t="str">
        <f t="shared" si="3"/>
        <v>Annabel Lown</v>
      </c>
    </row>
    <row r="247" spans="2:4">
      <c r="B247" t="s">
        <v>510</v>
      </c>
      <c r="C247" t="s">
        <v>508</v>
      </c>
      <c r="D247" s="114" t="str">
        <f t="shared" si="3"/>
        <v>Abbey Lown</v>
      </c>
    </row>
    <row r="248" spans="2:4">
      <c r="B248" t="s">
        <v>483</v>
      </c>
      <c r="C248" t="s">
        <v>508</v>
      </c>
      <c r="D248" s="114" t="str">
        <f t="shared" si="3"/>
        <v>Peter Lown</v>
      </c>
    </row>
    <row r="249" spans="2:4">
      <c r="B249" t="s">
        <v>509</v>
      </c>
      <c r="C249" t="s">
        <v>508</v>
      </c>
      <c r="D249" s="114" t="str">
        <f t="shared" si="3"/>
        <v>Annabel Lown</v>
      </c>
    </row>
    <row r="250" spans="2:4">
      <c r="B250" t="s">
        <v>510</v>
      </c>
      <c r="C250" t="s">
        <v>508</v>
      </c>
      <c r="D250" s="114" t="str">
        <f t="shared" si="3"/>
        <v>Abbey Lown</v>
      </c>
    </row>
    <row r="251" spans="2:4">
      <c r="B251" t="s">
        <v>202</v>
      </c>
      <c r="C251" t="s">
        <v>194</v>
      </c>
      <c r="D251" s="114" t="str">
        <f t="shared" si="3"/>
        <v>Mitch Lozina</v>
      </c>
    </row>
    <row r="252" spans="2:4">
      <c r="B252" t="s">
        <v>90</v>
      </c>
      <c r="C252" t="s">
        <v>89</v>
      </c>
      <c r="D252" s="114" t="str">
        <f t="shared" si="3"/>
        <v>Lachlan Lynch</v>
      </c>
    </row>
    <row r="253" spans="2:4">
      <c r="B253" t="s">
        <v>126</v>
      </c>
      <c r="C253" t="s">
        <v>337</v>
      </c>
      <c r="D253" s="114" t="str">
        <f t="shared" si="3"/>
        <v>Daniel Mackie</v>
      </c>
    </row>
    <row r="254" spans="2:4">
      <c r="B254" t="s">
        <v>207</v>
      </c>
      <c r="C254" t="s">
        <v>337</v>
      </c>
      <c r="D254" s="114" t="str">
        <f t="shared" si="3"/>
        <v>Liam Mackie</v>
      </c>
    </row>
    <row r="255" spans="2:4">
      <c r="B255" t="s">
        <v>121</v>
      </c>
      <c r="C255" t="s">
        <v>337</v>
      </c>
      <c r="D255" s="114" t="str">
        <f t="shared" si="3"/>
        <v>Cooper Mackie</v>
      </c>
    </row>
    <row r="256" spans="2:4">
      <c r="B256" t="s">
        <v>444</v>
      </c>
      <c r="C256" t="s">
        <v>518</v>
      </c>
      <c r="D256" s="114" t="str">
        <f t="shared" si="3"/>
        <v>Pamela Mathews</v>
      </c>
    </row>
    <row r="257" spans="2:4">
      <c r="B257" t="s">
        <v>519</v>
      </c>
      <c r="C257" t="s">
        <v>520</v>
      </c>
      <c r="D257" s="114" t="str">
        <f t="shared" si="3"/>
        <v>Jake Mccracken</v>
      </c>
    </row>
    <row r="258" spans="2:4">
      <c r="B258" t="s">
        <v>521</v>
      </c>
      <c r="C258" t="s">
        <v>520</v>
      </c>
      <c r="D258" s="114" t="str">
        <f t="shared" ref="D258:D321" si="4">CONCATENATE(B258," ",C258)</f>
        <v>Finn Mccracken</v>
      </c>
    </row>
    <row r="259" spans="2:4">
      <c r="B259" t="s">
        <v>422</v>
      </c>
      <c r="C259" t="s">
        <v>921</v>
      </c>
      <c r="D259" s="114" t="str">
        <f t="shared" si="4"/>
        <v>Craig Mclatchey</v>
      </c>
    </row>
    <row r="260" spans="2:4">
      <c r="B260" t="s">
        <v>99</v>
      </c>
      <c r="C260" t="s">
        <v>338</v>
      </c>
      <c r="D260" s="114" t="str">
        <f t="shared" si="4"/>
        <v>Matt Mepham</v>
      </c>
    </row>
    <row r="261" spans="2:4">
      <c r="B261" t="s">
        <v>165</v>
      </c>
      <c r="C261" t="s">
        <v>338</v>
      </c>
      <c r="D261" s="114" t="str">
        <f t="shared" si="4"/>
        <v>Noah Mepham</v>
      </c>
    </row>
    <row r="262" spans="2:4">
      <c r="B262" t="s">
        <v>200</v>
      </c>
      <c r="C262" t="s">
        <v>338</v>
      </c>
      <c r="D262" s="114" t="str">
        <f t="shared" si="4"/>
        <v>Mason Mepham</v>
      </c>
    </row>
    <row r="263" spans="2:4">
      <c r="B263" t="s">
        <v>476</v>
      </c>
      <c r="C263" t="s">
        <v>524</v>
      </c>
      <c r="D263" s="114" t="str">
        <f t="shared" si="4"/>
        <v>Damien Meyer</v>
      </c>
    </row>
    <row r="264" spans="2:4">
      <c r="B264" t="s">
        <v>1158</v>
      </c>
      <c r="C264" t="s">
        <v>1122</v>
      </c>
      <c r="D264" s="114" t="str">
        <f t="shared" si="4"/>
        <v>Milan Mikac</v>
      </c>
    </row>
    <row r="265" spans="2:4">
      <c r="B265" t="s">
        <v>364</v>
      </c>
      <c r="C265" t="s">
        <v>1122</v>
      </c>
      <c r="D265" s="114" t="str">
        <f t="shared" si="4"/>
        <v>Lukas Mikac</v>
      </c>
    </row>
    <row r="266" spans="2:4">
      <c r="B266" t="s">
        <v>393</v>
      </c>
      <c r="C266" t="s">
        <v>328</v>
      </c>
      <c r="D266" s="114" t="str">
        <f t="shared" si="4"/>
        <v>Michael Miles</v>
      </c>
    </row>
    <row r="267" spans="2:4">
      <c r="B267" t="s">
        <v>354</v>
      </c>
      <c r="C267" t="s">
        <v>328</v>
      </c>
      <c r="D267" s="114" t="str">
        <f t="shared" si="4"/>
        <v>George Miles</v>
      </c>
    </row>
    <row r="268" spans="2:4">
      <c r="B268" t="s">
        <v>80</v>
      </c>
      <c r="C268" t="s">
        <v>328</v>
      </c>
      <c r="D268" s="114" t="str">
        <f t="shared" si="4"/>
        <v>Harrison Miles</v>
      </c>
    </row>
    <row r="269" spans="2:4">
      <c r="B269" t="s">
        <v>121</v>
      </c>
      <c r="C269" t="s">
        <v>107</v>
      </c>
      <c r="D269" s="114" t="str">
        <f t="shared" si="4"/>
        <v>Cooper Mitchell</v>
      </c>
    </row>
    <row r="270" spans="2:4">
      <c r="B270" t="s">
        <v>92</v>
      </c>
      <c r="C270" t="s">
        <v>925</v>
      </c>
      <c r="D270" s="114" t="str">
        <f t="shared" si="4"/>
        <v>Ryan Monaghan</v>
      </c>
    </row>
    <row r="271" spans="2:4">
      <c r="B271" t="s">
        <v>80</v>
      </c>
      <c r="C271" t="s">
        <v>619</v>
      </c>
      <c r="D271" s="114" t="str">
        <f t="shared" si="4"/>
        <v>Harrison Morabito</v>
      </c>
    </row>
    <row r="272" spans="2:4">
      <c r="B272" t="s">
        <v>91</v>
      </c>
      <c r="C272" t="s">
        <v>394</v>
      </c>
      <c r="D272" s="114" t="str">
        <f t="shared" si="4"/>
        <v>James Morgan</v>
      </c>
    </row>
    <row r="273" spans="2:4">
      <c r="B273" t="s">
        <v>373</v>
      </c>
      <c r="C273" t="s">
        <v>394</v>
      </c>
      <c r="D273" s="114" t="str">
        <f t="shared" si="4"/>
        <v>Maximus Morgan</v>
      </c>
    </row>
    <row r="274" spans="2:4">
      <c r="B274" t="s">
        <v>374</v>
      </c>
      <c r="C274" t="s">
        <v>394</v>
      </c>
      <c r="D274" s="114" t="str">
        <f t="shared" si="4"/>
        <v>Nicolas Morgan</v>
      </c>
    </row>
    <row r="275" spans="2:4">
      <c r="B275" t="s">
        <v>1272</v>
      </c>
      <c r="C275" t="s">
        <v>394</v>
      </c>
      <c r="D275" s="114" t="str">
        <f t="shared" si="4"/>
        <v>Ryley Morgan</v>
      </c>
    </row>
    <row r="276" spans="2:4">
      <c r="B276" t="s">
        <v>1168</v>
      </c>
      <c r="C276" t="s">
        <v>1117</v>
      </c>
      <c r="D276" s="114" t="str">
        <f t="shared" si="4"/>
        <v>Danial Morris</v>
      </c>
    </row>
    <row r="277" spans="2:4">
      <c r="B277" t="s">
        <v>98</v>
      </c>
      <c r="C277" t="s">
        <v>1117</v>
      </c>
      <c r="D277" s="114" t="str">
        <f t="shared" si="4"/>
        <v>William Morris</v>
      </c>
    </row>
    <row r="278" spans="2:4">
      <c r="B278" t="s">
        <v>1266</v>
      </c>
      <c r="C278" t="s">
        <v>1257</v>
      </c>
      <c r="D278" s="114" t="str">
        <f t="shared" si="4"/>
        <v>Giovanni Muskardin</v>
      </c>
    </row>
    <row r="279" spans="2:4">
      <c r="B279" t="s">
        <v>201</v>
      </c>
      <c r="C279" t="s">
        <v>398</v>
      </c>
      <c r="D279" s="114" t="str">
        <f t="shared" si="4"/>
        <v>Max Nader</v>
      </c>
    </row>
    <row r="280" spans="2:4">
      <c r="B280" t="s">
        <v>429</v>
      </c>
      <c r="C280" t="s">
        <v>863</v>
      </c>
      <c r="D280" s="114" t="str">
        <f t="shared" si="4"/>
        <v>David Nedelkovski</v>
      </c>
    </row>
    <row r="281" spans="2:4">
      <c r="B281" t="s">
        <v>964</v>
      </c>
      <c r="C281" t="s">
        <v>863</v>
      </c>
      <c r="D281" s="114" t="str">
        <f t="shared" si="4"/>
        <v>Antonio Nedelkovski</v>
      </c>
    </row>
    <row r="282" spans="2:4">
      <c r="B282" t="s">
        <v>965</v>
      </c>
      <c r="C282" t="s">
        <v>863</v>
      </c>
      <c r="D282" s="114" t="str">
        <f t="shared" si="4"/>
        <v>Gabriela Nedelkovski</v>
      </c>
    </row>
    <row r="283" spans="2:4">
      <c r="B283" t="s">
        <v>970</v>
      </c>
      <c r="C283" t="s">
        <v>924</v>
      </c>
      <c r="D283" s="114" t="str">
        <f t="shared" si="4"/>
        <v>Alex Ninovic</v>
      </c>
    </row>
    <row r="284" spans="2:4">
      <c r="B284" t="s">
        <v>77</v>
      </c>
      <c r="C284" t="s">
        <v>1123</v>
      </c>
      <c r="D284" s="114" t="str">
        <f t="shared" si="4"/>
        <v>John Oates</v>
      </c>
    </row>
    <row r="285" spans="2:4">
      <c r="B285" t="s">
        <v>551</v>
      </c>
      <c r="C285" t="s">
        <v>110</v>
      </c>
      <c r="D285" s="114" t="str">
        <f t="shared" si="4"/>
        <v>Matthew Oliver</v>
      </c>
    </row>
    <row r="286" spans="2:4">
      <c r="B286" t="s">
        <v>364</v>
      </c>
      <c r="C286" t="s">
        <v>110</v>
      </c>
      <c r="D286" s="114" t="str">
        <f t="shared" si="4"/>
        <v>Lukas Oliver</v>
      </c>
    </row>
    <row r="287" spans="2:4">
      <c r="B287" t="s">
        <v>529</v>
      </c>
      <c r="C287" t="s">
        <v>110</v>
      </c>
      <c r="D287" s="114" t="str">
        <f t="shared" si="4"/>
        <v>Levi Oliver</v>
      </c>
    </row>
    <row r="288" spans="2:4">
      <c r="B288" t="s">
        <v>126</v>
      </c>
      <c r="C288" t="s">
        <v>134</v>
      </c>
      <c r="D288" s="114" t="str">
        <f t="shared" si="4"/>
        <v>Daniel Orsini</v>
      </c>
    </row>
    <row r="289" spans="2:4">
      <c r="B289" t="s">
        <v>135</v>
      </c>
      <c r="C289" t="s">
        <v>134</v>
      </c>
      <c r="D289" s="114" t="str">
        <f t="shared" si="4"/>
        <v>Logan Orsini</v>
      </c>
    </row>
    <row r="290" spans="2:4">
      <c r="B290" t="s">
        <v>393</v>
      </c>
      <c r="C290" t="s">
        <v>1108</v>
      </c>
      <c r="D290" s="114" t="str">
        <f t="shared" si="4"/>
        <v>Michael Padovan</v>
      </c>
    </row>
    <row r="291" spans="2:4">
      <c r="B291" t="s">
        <v>393</v>
      </c>
      <c r="C291" t="s">
        <v>1108</v>
      </c>
      <c r="D291" s="114" t="str">
        <f t="shared" si="4"/>
        <v>Michael Padovan</v>
      </c>
    </row>
    <row r="292" spans="2:4">
      <c r="B292" t="s">
        <v>288</v>
      </c>
      <c r="C292" t="s">
        <v>1108</v>
      </c>
      <c r="D292" s="114" t="str">
        <f t="shared" si="4"/>
        <v>Harry Padovan</v>
      </c>
    </row>
    <row r="293" spans="2:4">
      <c r="B293" t="s">
        <v>1160</v>
      </c>
      <c r="C293" t="s">
        <v>1108</v>
      </c>
      <c r="D293" s="114" t="str">
        <f t="shared" si="4"/>
        <v>Hugo Padovan</v>
      </c>
    </row>
    <row r="294" spans="2:4">
      <c r="B294" t="s">
        <v>392</v>
      </c>
      <c r="C294" t="s">
        <v>531</v>
      </c>
      <c r="D294" s="114" t="str">
        <f t="shared" si="4"/>
        <v>Stephen Payne</v>
      </c>
    </row>
    <row r="295" spans="2:4">
      <c r="B295" t="s">
        <v>389</v>
      </c>
      <c r="C295" t="s">
        <v>532</v>
      </c>
      <c r="D295" s="114" t="str">
        <f t="shared" si="4"/>
        <v>Mathew Pearce</v>
      </c>
    </row>
    <row r="296" spans="2:4">
      <c r="B296" t="s">
        <v>98</v>
      </c>
      <c r="C296" t="s">
        <v>532</v>
      </c>
      <c r="D296" s="114" t="str">
        <f t="shared" si="4"/>
        <v>William Pearce</v>
      </c>
    </row>
    <row r="297" spans="2:4">
      <c r="B297" t="s">
        <v>957</v>
      </c>
      <c r="C297" t="s">
        <v>841</v>
      </c>
      <c r="D297" s="114" t="str">
        <f t="shared" si="4"/>
        <v>adam petta</v>
      </c>
    </row>
    <row r="298" spans="2:4">
      <c r="B298" t="s">
        <v>192</v>
      </c>
      <c r="C298" t="s">
        <v>293</v>
      </c>
      <c r="D298" s="114" t="str">
        <f t="shared" si="4"/>
        <v>Hudson Petta</v>
      </c>
    </row>
    <row r="299" spans="2:4">
      <c r="B299" t="s">
        <v>539</v>
      </c>
      <c r="C299" t="s">
        <v>95</v>
      </c>
      <c r="D299" s="114" t="str">
        <f t="shared" si="4"/>
        <v>Todd Phillips</v>
      </c>
    </row>
    <row r="300" spans="2:4">
      <c r="B300" t="s">
        <v>96</v>
      </c>
      <c r="C300" t="s">
        <v>95</v>
      </c>
      <c r="D300" s="114" t="str">
        <f t="shared" si="4"/>
        <v>Samuel Phillips</v>
      </c>
    </row>
    <row r="301" spans="2:4">
      <c r="B301" t="s">
        <v>94</v>
      </c>
      <c r="C301" t="s">
        <v>95</v>
      </c>
      <c r="D301" s="114" t="str">
        <f t="shared" si="4"/>
        <v>Charles Phillips</v>
      </c>
    </row>
    <row r="302" spans="2:4">
      <c r="B302" t="s">
        <v>535</v>
      </c>
      <c r="C302" t="s">
        <v>1125</v>
      </c>
      <c r="D302" s="114" t="str">
        <f t="shared" si="4"/>
        <v>Shane Pinter</v>
      </c>
    </row>
    <row r="303" spans="2:4">
      <c r="B303" t="s">
        <v>388</v>
      </c>
      <c r="C303" t="s">
        <v>540</v>
      </c>
      <c r="D303" s="114" t="str">
        <f t="shared" si="4"/>
        <v>Adam Pisula</v>
      </c>
    </row>
    <row r="304" spans="2:4">
      <c r="B304" t="s">
        <v>541</v>
      </c>
      <c r="C304" t="s">
        <v>540</v>
      </c>
      <c r="D304" s="114" t="str">
        <f t="shared" si="4"/>
        <v>Isla Pisula</v>
      </c>
    </row>
    <row r="305" spans="2:4">
      <c r="B305" t="s">
        <v>483</v>
      </c>
      <c r="C305" t="s">
        <v>1110</v>
      </c>
      <c r="D305" s="114" t="str">
        <f t="shared" si="4"/>
        <v>Peter Pontello</v>
      </c>
    </row>
    <row r="306" spans="2:4">
      <c r="B306" t="s">
        <v>92</v>
      </c>
      <c r="C306" t="s">
        <v>542</v>
      </c>
      <c r="D306" s="114" t="str">
        <f t="shared" si="4"/>
        <v>Ryan Portelli</v>
      </c>
    </row>
    <row r="307" spans="2:4">
      <c r="B307" t="s">
        <v>380</v>
      </c>
      <c r="C307" t="s">
        <v>397</v>
      </c>
      <c r="D307" s="114" t="str">
        <f t="shared" si="4"/>
        <v>Rishi Pothori</v>
      </c>
    </row>
    <row r="308" spans="2:4">
      <c r="B308" t="s">
        <v>123</v>
      </c>
      <c r="C308" t="s">
        <v>838</v>
      </c>
      <c r="D308" s="114" t="str">
        <f t="shared" si="4"/>
        <v>Anthony Poullos</v>
      </c>
    </row>
    <row r="309" spans="2:4">
      <c r="B309" t="s">
        <v>137</v>
      </c>
      <c r="C309" t="s">
        <v>136</v>
      </c>
      <c r="D309" s="114" t="str">
        <f t="shared" si="4"/>
        <v>Tom Rendall</v>
      </c>
    </row>
    <row r="310" spans="2:4">
      <c r="B310" t="s">
        <v>137</v>
      </c>
      <c r="C310" t="s">
        <v>136</v>
      </c>
      <c r="D310" s="114" t="str">
        <f t="shared" si="4"/>
        <v>Tom Rendall</v>
      </c>
    </row>
    <row r="311" spans="2:4">
      <c r="B311" t="s">
        <v>461</v>
      </c>
      <c r="C311" t="s">
        <v>928</v>
      </c>
      <c r="D311" s="114" t="str">
        <f t="shared" si="4"/>
        <v>Paul Renshaw</v>
      </c>
    </row>
    <row r="312" spans="2:4">
      <c r="B312" t="s">
        <v>1161</v>
      </c>
      <c r="C312" t="s">
        <v>1135</v>
      </c>
      <c r="D312" s="114" t="str">
        <f t="shared" si="4"/>
        <v>Tina Reslan</v>
      </c>
    </row>
    <row r="313" spans="2:4">
      <c r="B313" t="s">
        <v>547</v>
      </c>
      <c r="C313" t="s">
        <v>548</v>
      </c>
      <c r="D313" s="114" t="str">
        <f t="shared" si="4"/>
        <v>Romel Reyes</v>
      </c>
    </row>
    <row r="314" spans="2:4">
      <c r="B314" t="s">
        <v>461</v>
      </c>
      <c r="C314" t="s">
        <v>1107</v>
      </c>
      <c r="D314" s="114" t="str">
        <f t="shared" si="4"/>
        <v>Paul Reynolds</v>
      </c>
    </row>
    <row r="315" spans="2:4">
      <c r="B315" t="s">
        <v>105</v>
      </c>
      <c r="C315" t="s">
        <v>1107</v>
      </c>
      <c r="D315" s="114" t="str">
        <f t="shared" si="4"/>
        <v>Joshua Reynolds</v>
      </c>
    </row>
    <row r="316" spans="2:4">
      <c r="B316" t="s">
        <v>383</v>
      </c>
      <c r="C316" t="s">
        <v>618</v>
      </c>
      <c r="D316" s="114" t="str">
        <f t="shared" si="4"/>
        <v>Andrew Rhodes</v>
      </c>
    </row>
    <row r="317" spans="2:4">
      <c r="B317" t="s">
        <v>381</v>
      </c>
      <c r="C317" t="s">
        <v>618</v>
      </c>
      <c r="D317" s="114" t="str">
        <f t="shared" si="4"/>
        <v>Robert Rhodes</v>
      </c>
    </row>
    <row r="318" spans="2:4">
      <c r="B318" t="s">
        <v>1162</v>
      </c>
      <c r="C318" t="s">
        <v>618</v>
      </c>
      <c r="D318" s="114" t="str">
        <f t="shared" si="4"/>
        <v>Tamika Rhodes</v>
      </c>
    </row>
    <row r="319" spans="2:4">
      <c r="B319" t="s">
        <v>381</v>
      </c>
      <c r="C319" t="s">
        <v>468</v>
      </c>
      <c r="D319" s="114" t="str">
        <f t="shared" si="4"/>
        <v>Robert Richard</v>
      </c>
    </row>
    <row r="320" spans="2:4">
      <c r="B320" t="s">
        <v>121</v>
      </c>
      <c r="C320" t="s">
        <v>468</v>
      </c>
      <c r="D320" s="114" t="str">
        <f t="shared" si="4"/>
        <v>Cooper Richard</v>
      </c>
    </row>
    <row r="321" spans="2:4">
      <c r="B321" t="s">
        <v>355</v>
      </c>
      <c r="C321" t="s">
        <v>329</v>
      </c>
      <c r="D321" s="114" t="str">
        <f t="shared" si="4"/>
        <v>Drew Robins</v>
      </c>
    </row>
    <row r="322" spans="2:4">
      <c r="B322" t="s">
        <v>543</v>
      </c>
      <c r="C322" t="s">
        <v>180</v>
      </c>
      <c r="D322" s="114" t="str">
        <f t="shared" ref="D322:D385" si="5">CONCATENATE(B322," ",C322)</f>
        <v>Reece Robinson</v>
      </c>
    </row>
    <row r="323" spans="2:4">
      <c r="B323" t="s">
        <v>204</v>
      </c>
      <c r="C323" t="s">
        <v>180</v>
      </c>
      <c r="D323" s="114" t="str">
        <f t="shared" si="5"/>
        <v>Heath Robinson</v>
      </c>
    </row>
    <row r="324" spans="2:4">
      <c r="B324" t="s">
        <v>555</v>
      </c>
      <c r="C324" t="s">
        <v>180</v>
      </c>
      <c r="D324" s="114" t="str">
        <f t="shared" si="5"/>
        <v>Reed Robinson</v>
      </c>
    </row>
    <row r="325" spans="2:4">
      <c r="B325" t="s">
        <v>357</v>
      </c>
      <c r="C325" t="s">
        <v>180</v>
      </c>
      <c r="D325" s="114" t="str">
        <f t="shared" si="5"/>
        <v>Nate Robinson</v>
      </c>
    </row>
    <row r="326" spans="2:4">
      <c r="B326" t="s">
        <v>1163</v>
      </c>
      <c r="C326" t="s">
        <v>180</v>
      </c>
      <c r="D326" s="114" t="str">
        <f t="shared" si="5"/>
        <v>Emmett Robinson</v>
      </c>
    </row>
    <row r="327" spans="2:4">
      <c r="B327" t="s">
        <v>77</v>
      </c>
      <c r="C327" t="s">
        <v>556</v>
      </c>
      <c r="D327" s="114" t="str">
        <f t="shared" si="5"/>
        <v>John Roecken</v>
      </c>
    </row>
    <row r="328" spans="2:4">
      <c r="B328" t="s">
        <v>98</v>
      </c>
      <c r="C328" t="s">
        <v>556</v>
      </c>
      <c r="D328" s="114" t="str">
        <f t="shared" si="5"/>
        <v>William Roecken</v>
      </c>
    </row>
    <row r="329" spans="2:4">
      <c r="B329" t="s">
        <v>949</v>
      </c>
      <c r="C329" t="s">
        <v>929</v>
      </c>
      <c r="D329" s="114" t="str">
        <f t="shared" si="5"/>
        <v>Lisa Rogers</v>
      </c>
    </row>
    <row r="330" spans="2:4">
      <c r="B330" t="s">
        <v>950</v>
      </c>
      <c r="C330" t="s">
        <v>929</v>
      </c>
      <c r="D330" s="114" t="str">
        <f t="shared" si="5"/>
        <v>Jax Rogers</v>
      </c>
    </row>
    <row r="331" spans="2:4">
      <c r="B331" t="s">
        <v>569</v>
      </c>
      <c r="C331" t="s">
        <v>929</v>
      </c>
      <c r="D331" s="114" t="str">
        <f t="shared" si="5"/>
        <v>Adrian Rogers</v>
      </c>
    </row>
    <row r="332" spans="2:4">
      <c r="B332" t="s">
        <v>627</v>
      </c>
      <c r="C332" t="s">
        <v>1258</v>
      </c>
      <c r="D332" s="114" t="str">
        <f t="shared" si="5"/>
        <v>Charlie Roohan</v>
      </c>
    </row>
    <row r="333" spans="2:4">
      <c r="B333" t="s">
        <v>557</v>
      </c>
      <c r="C333" t="s">
        <v>558</v>
      </c>
      <c r="D333" s="114" t="str">
        <f t="shared" si="5"/>
        <v>Brody Rowe</v>
      </c>
    </row>
    <row r="334" spans="2:4">
      <c r="B334" t="s">
        <v>559</v>
      </c>
      <c r="C334" t="s">
        <v>111</v>
      </c>
      <c r="D334" s="114" t="str">
        <f t="shared" si="5"/>
        <v>Endree Saade</v>
      </c>
    </row>
    <row r="335" spans="2:4">
      <c r="B335" t="s">
        <v>560</v>
      </c>
      <c r="C335" t="s">
        <v>111</v>
      </c>
      <c r="D335" s="114" t="str">
        <f t="shared" si="5"/>
        <v>Elijah Saade</v>
      </c>
    </row>
    <row r="336" spans="2:4">
      <c r="B336" t="s">
        <v>110</v>
      </c>
      <c r="C336" t="s">
        <v>111</v>
      </c>
      <c r="D336" s="114" t="str">
        <f t="shared" si="5"/>
        <v>Oliver Saade</v>
      </c>
    </row>
    <row r="337" spans="2:4">
      <c r="B337" t="s">
        <v>561</v>
      </c>
      <c r="C337" t="s">
        <v>111</v>
      </c>
      <c r="D337" s="114" t="str">
        <f t="shared" si="5"/>
        <v>Isaiah Saade</v>
      </c>
    </row>
    <row r="338" spans="2:4">
      <c r="B338" t="s">
        <v>79</v>
      </c>
      <c r="C338" t="s">
        <v>162</v>
      </c>
      <c r="D338" s="114" t="str">
        <f t="shared" si="5"/>
        <v>Luke Saker</v>
      </c>
    </row>
    <row r="339" spans="2:4">
      <c r="B339" t="s">
        <v>562</v>
      </c>
      <c r="C339" t="s">
        <v>396</v>
      </c>
      <c r="D339" s="114" t="str">
        <f t="shared" si="5"/>
        <v>Carmelo Salerno</v>
      </c>
    </row>
    <row r="340" spans="2:4">
      <c r="B340" t="s">
        <v>378</v>
      </c>
      <c r="C340" t="s">
        <v>396</v>
      </c>
      <c r="D340" s="114" t="str">
        <f t="shared" si="5"/>
        <v>Leo Salerno</v>
      </c>
    </row>
    <row r="341" spans="2:4">
      <c r="B341" t="s">
        <v>551</v>
      </c>
      <c r="C341" t="s">
        <v>938</v>
      </c>
      <c r="D341" s="114" t="str">
        <f t="shared" si="5"/>
        <v>Matthew Salter</v>
      </c>
    </row>
    <row r="342" spans="2:4">
      <c r="B342" t="s">
        <v>664</v>
      </c>
      <c r="C342" t="s">
        <v>938</v>
      </c>
      <c r="D342" s="114" t="str">
        <f t="shared" si="5"/>
        <v>Jai Salter</v>
      </c>
    </row>
    <row r="343" spans="2:4">
      <c r="B343" t="s">
        <v>564</v>
      </c>
      <c r="C343" t="s">
        <v>565</v>
      </c>
      <c r="D343" s="114" t="str">
        <f t="shared" si="5"/>
        <v>Andy Sandlin</v>
      </c>
    </row>
    <row r="344" spans="2:4">
      <c r="B344" t="s">
        <v>569</v>
      </c>
      <c r="C344" t="s">
        <v>340</v>
      </c>
      <c r="D344" s="114" t="str">
        <f t="shared" si="5"/>
        <v>Adrian Schellenberg</v>
      </c>
    </row>
    <row r="345" spans="2:4">
      <c r="B345" t="s">
        <v>362</v>
      </c>
      <c r="C345" t="s">
        <v>340</v>
      </c>
      <c r="D345" s="114" t="str">
        <f t="shared" si="5"/>
        <v>Mia Schellenberg</v>
      </c>
    </row>
    <row r="346" spans="2:4">
      <c r="B346" t="s">
        <v>88</v>
      </c>
      <c r="C346" t="s">
        <v>570</v>
      </c>
      <c r="D346" s="114" t="str">
        <f t="shared" si="5"/>
        <v>Blake Schembri</v>
      </c>
    </row>
    <row r="347" spans="2:4">
      <c r="B347" t="s">
        <v>571</v>
      </c>
      <c r="C347" t="s">
        <v>572</v>
      </c>
      <c r="D347" s="114" t="str">
        <f t="shared" si="5"/>
        <v>Daymon Schuyt</v>
      </c>
    </row>
    <row r="348" spans="2:4">
      <c r="B348" t="s">
        <v>573</v>
      </c>
      <c r="C348" t="s">
        <v>572</v>
      </c>
      <c r="D348" s="114" t="str">
        <f t="shared" si="5"/>
        <v>Jacinta Schuyt</v>
      </c>
    </row>
    <row r="349" spans="2:4">
      <c r="B349" t="s">
        <v>1073</v>
      </c>
      <c r="C349" t="s">
        <v>622</v>
      </c>
      <c r="D349" s="114" t="str">
        <f t="shared" si="5"/>
        <v>Alistair Scott</v>
      </c>
    </row>
    <row r="350" spans="2:4">
      <c r="B350" t="s">
        <v>135</v>
      </c>
      <c r="C350" t="s">
        <v>622</v>
      </c>
      <c r="D350" s="114" t="str">
        <f t="shared" si="5"/>
        <v>Logan Scott</v>
      </c>
    </row>
    <row r="351" spans="2:4">
      <c r="B351" t="s">
        <v>105</v>
      </c>
      <c r="C351" t="s">
        <v>574</v>
      </c>
      <c r="D351" s="114" t="str">
        <f t="shared" si="5"/>
        <v>Joshua Seiffert</v>
      </c>
    </row>
    <row r="352" spans="2:4">
      <c r="B352" t="s">
        <v>575</v>
      </c>
      <c r="C352" t="s">
        <v>576</v>
      </c>
      <c r="D352" s="114" t="str">
        <f t="shared" si="5"/>
        <v>Haris Sengul</v>
      </c>
    </row>
    <row r="353" spans="2:4">
      <c r="B353" t="s">
        <v>165</v>
      </c>
      <c r="C353" t="s">
        <v>1139</v>
      </c>
      <c r="D353" s="114" t="str">
        <f t="shared" si="5"/>
        <v>Noah Serocki</v>
      </c>
    </row>
    <row r="354" spans="2:4">
      <c r="B354" t="s">
        <v>409</v>
      </c>
      <c r="C354" t="s">
        <v>1067</v>
      </c>
      <c r="D354" s="114" t="str">
        <f t="shared" si="5"/>
        <v>Jeremy Sheather</v>
      </c>
    </row>
    <row r="355" spans="2:4">
      <c r="B355" t="s">
        <v>409</v>
      </c>
      <c r="C355" t="s">
        <v>1067</v>
      </c>
      <c r="D355" s="114" t="str">
        <f t="shared" si="5"/>
        <v>Jeremy Sheather</v>
      </c>
    </row>
    <row r="356" spans="2:4">
      <c r="B356" t="s">
        <v>1074</v>
      </c>
      <c r="C356" t="s">
        <v>1067</v>
      </c>
      <c r="D356" s="114" t="str">
        <f t="shared" si="5"/>
        <v>Lennox Sheather</v>
      </c>
    </row>
    <row r="357" spans="2:4">
      <c r="B357" t="s">
        <v>580</v>
      </c>
      <c r="C357" t="s">
        <v>579</v>
      </c>
      <c r="D357" s="114" t="str">
        <f t="shared" si="5"/>
        <v>Ayrton Shepherd</v>
      </c>
    </row>
    <row r="358" spans="2:4">
      <c r="B358" t="s">
        <v>622</v>
      </c>
      <c r="C358" t="s">
        <v>930</v>
      </c>
      <c r="D358" s="114" t="str">
        <f t="shared" si="5"/>
        <v>Scott Sherrington</v>
      </c>
    </row>
    <row r="359" spans="2:4">
      <c r="B359" t="s">
        <v>465</v>
      </c>
      <c r="C359" t="s">
        <v>930</v>
      </c>
      <c r="D359" s="114" t="str">
        <f t="shared" si="5"/>
        <v>Christian Sherrington</v>
      </c>
    </row>
    <row r="360" spans="2:4">
      <c r="B360" t="s">
        <v>105</v>
      </c>
      <c r="C360" t="s">
        <v>106</v>
      </c>
      <c r="D360" s="114" t="str">
        <f t="shared" si="5"/>
        <v>Joshua Shipley</v>
      </c>
    </row>
    <row r="361" spans="2:4">
      <c r="B361" t="s">
        <v>184</v>
      </c>
      <c r="C361" t="s">
        <v>106</v>
      </c>
      <c r="D361" s="114" t="str">
        <f t="shared" si="5"/>
        <v>Riley Shipley</v>
      </c>
    </row>
    <row r="362" spans="2:4">
      <c r="B362" t="s">
        <v>184</v>
      </c>
      <c r="C362" t="s">
        <v>106</v>
      </c>
      <c r="D362" s="114" t="str">
        <f t="shared" si="5"/>
        <v>Riley Shipley</v>
      </c>
    </row>
    <row r="363" spans="2:4">
      <c r="B363" t="s">
        <v>1076</v>
      </c>
      <c r="C363" t="s">
        <v>1063</v>
      </c>
      <c r="D363" s="114" t="str">
        <f t="shared" si="5"/>
        <v>Helal Shmeissem</v>
      </c>
    </row>
    <row r="364" spans="2:4">
      <c r="B364" t="s">
        <v>1077</v>
      </c>
      <c r="C364" t="s">
        <v>1063</v>
      </c>
      <c r="D364" s="114" t="str">
        <f t="shared" si="5"/>
        <v>Zain Shmeissem</v>
      </c>
    </row>
    <row r="365" spans="2:4">
      <c r="B365" t="s">
        <v>429</v>
      </c>
      <c r="C365" t="s">
        <v>581</v>
      </c>
      <c r="D365" s="114" t="str">
        <f t="shared" si="5"/>
        <v>David Sieders</v>
      </c>
    </row>
    <row r="366" spans="2:4">
      <c r="B366" t="s">
        <v>361</v>
      </c>
      <c r="C366" t="s">
        <v>581</v>
      </c>
      <c r="D366" s="114" t="str">
        <f t="shared" si="5"/>
        <v>Ashton Sieders</v>
      </c>
    </row>
    <row r="367" spans="2:4">
      <c r="B367" t="s">
        <v>383</v>
      </c>
      <c r="C367" t="s">
        <v>582</v>
      </c>
      <c r="D367" s="114" t="str">
        <f t="shared" si="5"/>
        <v>Andrew Sim</v>
      </c>
    </row>
    <row r="368" spans="2:4">
      <c r="B368" t="s">
        <v>381</v>
      </c>
      <c r="C368" t="s">
        <v>1133</v>
      </c>
      <c r="D368" s="114" t="str">
        <f t="shared" si="5"/>
        <v>Robert Sinclair</v>
      </c>
    </row>
    <row r="369" spans="2:4">
      <c r="B369" t="s">
        <v>381</v>
      </c>
      <c r="C369" t="s">
        <v>1133</v>
      </c>
      <c r="D369" s="114" t="str">
        <f t="shared" si="5"/>
        <v>Robert Sinclair</v>
      </c>
    </row>
    <row r="370" spans="2:4">
      <c r="B370" t="s">
        <v>672</v>
      </c>
      <c r="C370" t="s">
        <v>649</v>
      </c>
      <c r="D370" s="114" t="str">
        <f t="shared" si="5"/>
        <v>Benjamin Sinclair-Crow</v>
      </c>
    </row>
    <row r="371" spans="2:4">
      <c r="B371" t="s">
        <v>105</v>
      </c>
      <c r="C371" t="s">
        <v>583</v>
      </c>
      <c r="D371" s="114" t="str">
        <f t="shared" si="5"/>
        <v>Joshua Smith</v>
      </c>
    </row>
    <row r="372" spans="2:4">
      <c r="B372" t="s">
        <v>393</v>
      </c>
      <c r="C372" t="s">
        <v>583</v>
      </c>
      <c r="D372" s="114" t="str">
        <f t="shared" si="5"/>
        <v>Michael Smith</v>
      </c>
    </row>
    <row r="373" spans="2:4">
      <c r="B373" t="s">
        <v>105</v>
      </c>
      <c r="C373" t="s">
        <v>583</v>
      </c>
      <c r="D373" s="114" t="str">
        <f t="shared" si="5"/>
        <v>Joshua Smith</v>
      </c>
    </row>
    <row r="374" spans="2:4">
      <c r="B374" t="s">
        <v>399</v>
      </c>
      <c r="C374" t="s">
        <v>584</v>
      </c>
      <c r="D374" s="114" t="str">
        <f t="shared" si="5"/>
        <v>Lee Somerville</v>
      </c>
    </row>
    <row r="375" spans="2:4">
      <c r="B375" t="s">
        <v>123</v>
      </c>
      <c r="C375" t="s">
        <v>146</v>
      </c>
      <c r="D375" s="114" t="str">
        <f t="shared" si="5"/>
        <v>Anthony Spiteri</v>
      </c>
    </row>
    <row r="376" spans="2:4">
      <c r="B376" t="s">
        <v>135</v>
      </c>
      <c r="C376" t="s">
        <v>146</v>
      </c>
      <c r="D376" s="114" t="str">
        <f t="shared" si="5"/>
        <v>Logan Spiteri</v>
      </c>
    </row>
    <row r="377" spans="2:4">
      <c r="B377" t="s">
        <v>250</v>
      </c>
      <c r="C377" t="s">
        <v>585</v>
      </c>
      <c r="D377" s="114" t="str">
        <f t="shared" si="5"/>
        <v>Mario Sprajcer</v>
      </c>
    </row>
    <row r="378" spans="2:4">
      <c r="B378" t="s">
        <v>80</v>
      </c>
      <c r="C378" t="s">
        <v>645</v>
      </c>
      <c r="D378" s="114" t="str">
        <f t="shared" si="5"/>
        <v>Harrison Stace</v>
      </c>
    </row>
    <row r="379" spans="2:4">
      <c r="B379" t="s">
        <v>961</v>
      </c>
      <c r="C379" t="s">
        <v>857</v>
      </c>
      <c r="D379" s="114" t="str">
        <f t="shared" si="5"/>
        <v>Felix Staley</v>
      </c>
    </row>
    <row r="380" spans="2:4">
      <c r="B380" t="s">
        <v>971</v>
      </c>
      <c r="C380" t="s">
        <v>857</v>
      </c>
      <c r="D380" s="114" t="str">
        <f t="shared" si="5"/>
        <v>Harley Staley</v>
      </c>
    </row>
    <row r="381" spans="2:4">
      <c r="B381" t="s">
        <v>530</v>
      </c>
      <c r="C381" t="s">
        <v>855</v>
      </c>
      <c r="D381" s="114" t="str">
        <f t="shared" si="5"/>
        <v>Dean Starling</v>
      </c>
    </row>
    <row r="382" spans="2:4">
      <c r="B382" t="s">
        <v>974</v>
      </c>
      <c r="C382" t="s">
        <v>931</v>
      </c>
      <c r="D382" s="114" t="str">
        <f t="shared" si="5"/>
        <v>Alexander Stephan</v>
      </c>
    </row>
    <row r="383" spans="2:4">
      <c r="B383" t="s">
        <v>429</v>
      </c>
      <c r="C383" t="s">
        <v>197</v>
      </c>
      <c r="D383" s="114" t="str">
        <f t="shared" si="5"/>
        <v>David Stevenson</v>
      </c>
    </row>
    <row r="384" spans="2:4">
      <c r="B384" t="s">
        <v>568</v>
      </c>
      <c r="C384" t="s">
        <v>937</v>
      </c>
      <c r="D384" s="114" t="str">
        <f t="shared" si="5"/>
        <v>Brock Stinson</v>
      </c>
    </row>
    <row r="385" spans="2:4">
      <c r="B385" t="s">
        <v>942</v>
      </c>
      <c r="C385" t="s">
        <v>681</v>
      </c>
      <c r="D385" s="114" t="str">
        <f t="shared" si="5"/>
        <v>IAN Stones</v>
      </c>
    </row>
    <row r="386" spans="2:4">
      <c r="B386" t="s">
        <v>953</v>
      </c>
      <c r="C386" t="s">
        <v>681</v>
      </c>
      <c r="D386" s="114" t="str">
        <f t="shared" ref="D386:D441" si="6">CONCATENATE(B386," ",C386)</f>
        <v>Lilian Stones</v>
      </c>
    </row>
    <row r="387" spans="2:4">
      <c r="B387" t="s">
        <v>383</v>
      </c>
      <c r="C387" t="s">
        <v>936</v>
      </c>
      <c r="D387" s="114" t="str">
        <f t="shared" si="6"/>
        <v>Andrew Strong-Doyle</v>
      </c>
    </row>
    <row r="388" spans="2:4">
      <c r="B388" t="s">
        <v>376</v>
      </c>
      <c r="C388" t="s">
        <v>395</v>
      </c>
      <c r="D388" s="114" t="str">
        <f t="shared" si="6"/>
        <v>Jamie Su</v>
      </c>
    </row>
    <row r="389" spans="2:4">
      <c r="B389" t="s">
        <v>375</v>
      </c>
      <c r="C389" t="s">
        <v>395</v>
      </c>
      <c r="D389" s="114" t="str">
        <f t="shared" si="6"/>
        <v>Lawrence Su</v>
      </c>
    </row>
    <row r="390" spans="2:4">
      <c r="B390" t="s">
        <v>586</v>
      </c>
      <c r="C390" t="s">
        <v>395</v>
      </c>
      <c r="D390" s="114" t="str">
        <f t="shared" si="6"/>
        <v>Callie Su</v>
      </c>
    </row>
    <row r="391" spans="2:4">
      <c r="B391" t="s">
        <v>85</v>
      </c>
      <c r="C391" t="s">
        <v>1062</v>
      </c>
      <c r="D391" s="114" t="str">
        <f t="shared" si="6"/>
        <v>Jordan Sutton</v>
      </c>
    </row>
    <row r="392" spans="2:4">
      <c r="B392" t="s">
        <v>91</v>
      </c>
      <c r="C392" t="s">
        <v>140</v>
      </c>
      <c r="D392" s="114" t="str">
        <f t="shared" si="6"/>
        <v>James Swarbrick</v>
      </c>
    </row>
    <row r="393" spans="2:4">
      <c r="B393" t="s">
        <v>81</v>
      </c>
      <c r="C393" t="s">
        <v>100</v>
      </c>
      <c r="D393" s="114" t="str">
        <f t="shared" si="6"/>
        <v>Hunter Sydenham</v>
      </c>
    </row>
    <row r="394" spans="2:4">
      <c r="B394" t="s">
        <v>148</v>
      </c>
      <c r="C394" t="s">
        <v>149</v>
      </c>
      <c r="D394" s="114" t="str">
        <f t="shared" si="6"/>
        <v>Brian Tabbernal</v>
      </c>
    </row>
    <row r="395" spans="2:4">
      <c r="B395" t="s">
        <v>392</v>
      </c>
      <c r="C395" t="s">
        <v>636</v>
      </c>
      <c r="D395" s="114" t="str">
        <f t="shared" si="6"/>
        <v>Stephen Taulanga</v>
      </c>
    </row>
    <row r="396" spans="2:4">
      <c r="B396" t="s">
        <v>165</v>
      </c>
      <c r="C396" t="s">
        <v>166</v>
      </c>
      <c r="D396" s="114" t="str">
        <f t="shared" si="6"/>
        <v>Noah Taylor</v>
      </c>
    </row>
    <row r="397" spans="2:4">
      <c r="B397" t="s">
        <v>1263</v>
      </c>
      <c r="C397" t="s">
        <v>166</v>
      </c>
      <c r="D397" s="114" t="str">
        <f t="shared" si="6"/>
        <v>Liza Taylor</v>
      </c>
    </row>
    <row r="398" spans="2:4">
      <c r="B398" t="s">
        <v>388</v>
      </c>
      <c r="C398" t="s">
        <v>401</v>
      </c>
      <c r="D398" s="114" t="str">
        <f t="shared" si="6"/>
        <v>Adam Thompson</v>
      </c>
    </row>
    <row r="399" spans="2:4">
      <c r="B399" t="s">
        <v>591</v>
      </c>
      <c r="C399" t="s">
        <v>401</v>
      </c>
      <c r="D399" s="114" t="str">
        <f t="shared" si="6"/>
        <v>Brayden Thompson</v>
      </c>
    </row>
    <row r="400" spans="2:4">
      <c r="B400" t="s">
        <v>563</v>
      </c>
      <c r="C400" t="s">
        <v>401</v>
      </c>
      <c r="D400" s="114" t="str">
        <f t="shared" si="6"/>
        <v>Mark Thompson</v>
      </c>
    </row>
    <row r="401" spans="2:4">
      <c r="B401" t="s">
        <v>469</v>
      </c>
      <c r="C401" t="s">
        <v>1251</v>
      </c>
      <c r="D401" s="114" t="str">
        <f t="shared" si="6"/>
        <v>Sienna Tullipan</v>
      </c>
    </row>
    <row r="402" spans="2:4">
      <c r="B402" t="s">
        <v>92</v>
      </c>
      <c r="C402" t="s">
        <v>922</v>
      </c>
      <c r="D402" s="114" t="str">
        <f t="shared" si="6"/>
        <v>Ryan Uren</v>
      </c>
    </row>
    <row r="403" spans="2:4">
      <c r="B403" t="s">
        <v>377</v>
      </c>
      <c r="C403" t="s">
        <v>843</v>
      </c>
      <c r="D403" s="114" t="str">
        <f t="shared" si="6"/>
        <v>Ethan Van Poppel</v>
      </c>
    </row>
    <row r="404" spans="2:4">
      <c r="B404" t="s">
        <v>1165</v>
      </c>
      <c r="C404" t="s">
        <v>1129</v>
      </c>
      <c r="D404" s="114" t="str">
        <f t="shared" si="6"/>
        <v>Zakiah-Reginald Varley</v>
      </c>
    </row>
    <row r="405" spans="2:4">
      <c r="B405" t="s">
        <v>598</v>
      </c>
      <c r="C405" t="s">
        <v>599</v>
      </c>
      <c r="D405" s="114" t="str">
        <f t="shared" si="6"/>
        <v>Vaibhav vats</v>
      </c>
    </row>
    <row r="406" spans="2:4">
      <c r="B406" t="s">
        <v>600</v>
      </c>
      <c r="C406" t="s">
        <v>102</v>
      </c>
      <c r="D406" s="114" t="str">
        <f t="shared" si="6"/>
        <v>Neel Vats</v>
      </c>
    </row>
    <row r="407" spans="2:4">
      <c r="B407" t="s">
        <v>597</v>
      </c>
      <c r="C407" t="s">
        <v>102</v>
      </c>
      <c r="D407" s="114" t="str">
        <f t="shared" si="6"/>
        <v>Eva Vats</v>
      </c>
    </row>
    <row r="408" spans="2:4">
      <c r="B408" t="s">
        <v>126</v>
      </c>
      <c r="C408" t="s">
        <v>601</v>
      </c>
      <c r="D408" s="114" t="str">
        <f t="shared" si="6"/>
        <v>Daniel Vella</v>
      </c>
    </row>
    <row r="409" spans="2:4">
      <c r="B409" t="s">
        <v>661</v>
      </c>
      <c r="C409" t="s">
        <v>103</v>
      </c>
      <c r="D409" s="114" t="str">
        <f t="shared" si="6"/>
        <v>Andre Vermeulen</v>
      </c>
    </row>
    <row r="410" spans="2:4">
      <c r="B410" t="s">
        <v>385</v>
      </c>
      <c r="C410" t="s">
        <v>103</v>
      </c>
      <c r="D410" s="114" t="str">
        <f t="shared" si="6"/>
        <v>Nadia Vermeulen</v>
      </c>
    </row>
    <row r="411" spans="2:4">
      <c r="B411" t="s">
        <v>391</v>
      </c>
      <c r="C411" t="s">
        <v>103</v>
      </c>
      <c r="D411" s="114" t="str">
        <f t="shared" si="6"/>
        <v>Deniel Vermeulen</v>
      </c>
    </row>
    <row r="412" spans="2:4">
      <c r="B412" t="s">
        <v>973</v>
      </c>
      <c r="C412" t="s">
        <v>286</v>
      </c>
      <c r="D412" s="114" t="str">
        <f t="shared" si="6"/>
        <v>Cianna Wagstaff</v>
      </c>
    </row>
    <row r="413" spans="2:4">
      <c r="B413" t="s">
        <v>363</v>
      </c>
      <c r="C413" t="s">
        <v>286</v>
      </c>
      <c r="D413" s="114" t="str">
        <f t="shared" si="6"/>
        <v>Jye Wagstaff</v>
      </c>
    </row>
    <row r="414" spans="2:4">
      <c r="B414" t="s">
        <v>393</v>
      </c>
      <c r="C414" t="s">
        <v>603</v>
      </c>
      <c r="D414" s="114" t="str">
        <f t="shared" si="6"/>
        <v>Michael Walker</v>
      </c>
    </row>
    <row r="415" spans="2:4">
      <c r="B415" t="s">
        <v>98</v>
      </c>
      <c r="C415" t="s">
        <v>198</v>
      </c>
      <c r="D415" s="114" t="str">
        <f t="shared" si="6"/>
        <v>William Waters</v>
      </c>
    </row>
    <row r="416" spans="2:4">
      <c r="B416" t="s">
        <v>206</v>
      </c>
      <c r="C416" t="s">
        <v>198</v>
      </c>
      <c r="D416" s="114" t="str">
        <f t="shared" si="6"/>
        <v>Will Waters</v>
      </c>
    </row>
    <row r="417" spans="2:4">
      <c r="B417" t="s">
        <v>207</v>
      </c>
      <c r="C417" t="s">
        <v>198</v>
      </c>
      <c r="D417" s="114" t="str">
        <f t="shared" si="6"/>
        <v>Liam Waters</v>
      </c>
    </row>
    <row r="418" spans="2:4">
      <c r="B418" t="s">
        <v>630</v>
      </c>
      <c r="C418" t="s">
        <v>620</v>
      </c>
      <c r="D418" s="114" t="str">
        <f t="shared" si="6"/>
        <v>Brooke Weatherhead</v>
      </c>
    </row>
    <row r="419" spans="2:4">
      <c r="B419" t="s">
        <v>207</v>
      </c>
      <c r="C419" t="s">
        <v>620</v>
      </c>
      <c r="D419" s="114" t="str">
        <f t="shared" si="6"/>
        <v>Liam Weatherhead</v>
      </c>
    </row>
    <row r="420" spans="2:4">
      <c r="B420" t="s">
        <v>463</v>
      </c>
      <c r="C420" t="s">
        <v>620</v>
      </c>
      <c r="D420" s="114" t="str">
        <f t="shared" si="6"/>
        <v>Grant Weatherhead</v>
      </c>
    </row>
    <row r="421" spans="2:4">
      <c r="B421" t="s">
        <v>132</v>
      </c>
      <c r="C421" t="s">
        <v>919</v>
      </c>
      <c r="D421" s="114" t="str">
        <f t="shared" si="6"/>
        <v>Jack Webster</v>
      </c>
    </row>
    <row r="422" spans="2:4">
      <c r="B422" t="s">
        <v>826</v>
      </c>
      <c r="C422" t="s">
        <v>1116</v>
      </c>
      <c r="D422" s="114" t="str">
        <f t="shared" si="6"/>
        <v>Kim Wheeler</v>
      </c>
    </row>
    <row r="423" spans="2:4">
      <c r="B423" t="s">
        <v>135</v>
      </c>
      <c r="C423" t="s">
        <v>1116</v>
      </c>
      <c r="D423" s="114" t="str">
        <f t="shared" si="6"/>
        <v>Logan Wheeler</v>
      </c>
    </row>
    <row r="424" spans="2:4">
      <c r="B424" t="s">
        <v>546</v>
      </c>
      <c r="C424" t="s">
        <v>119</v>
      </c>
      <c r="D424" s="114" t="str">
        <f t="shared" si="6"/>
        <v>Glenn Williams</v>
      </c>
    </row>
    <row r="425" spans="2:4">
      <c r="B425" t="s">
        <v>622</v>
      </c>
      <c r="C425" t="s">
        <v>1071</v>
      </c>
      <c r="D425" s="114" t="str">
        <f t="shared" si="6"/>
        <v>Scott Willoughby</v>
      </c>
    </row>
    <row r="426" spans="2:4">
      <c r="B426" t="s">
        <v>90</v>
      </c>
      <c r="C426" t="s">
        <v>1071</v>
      </c>
      <c r="D426" s="114" t="str">
        <f t="shared" si="6"/>
        <v>Lachlan Willoughby</v>
      </c>
    </row>
    <row r="427" spans="2:4">
      <c r="B427" t="s">
        <v>535</v>
      </c>
      <c r="C427" t="s">
        <v>152</v>
      </c>
      <c r="D427" s="114" t="str">
        <f t="shared" si="6"/>
        <v>Shane Wilson</v>
      </c>
    </row>
    <row r="428" spans="2:4">
      <c r="B428" t="s">
        <v>365</v>
      </c>
      <c r="C428" t="s">
        <v>152</v>
      </c>
      <c r="D428" s="114" t="str">
        <f t="shared" si="6"/>
        <v>Koby Wilson</v>
      </c>
    </row>
    <row r="429" spans="2:4">
      <c r="B429" t="s">
        <v>365</v>
      </c>
      <c r="C429" t="s">
        <v>152</v>
      </c>
      <c r="D429" s="114" t="str">
        <f t="shared" si="6"/>
        <v>Koby Wilson</v>
      </c>
    </row>
    <row r="430" spans="2:4">
      <c r="B430" t="s">
        <v>126</v>
      </c>
      <c r="C430" t="s">
        <v>152</v>
      </c>
      <c r="D430" s="114" t="str">
        <f t="shared" si="6"/>
        <v>Daniel Wilson</v>
      </c>
    </row>
    <row r="431" spans="2:4">
      <c r="B431" t="s">
        <v>132</v>
      </c>
      <c r="C431" t="s">
        <v>152</v>
      </c>
      <c r="D431" s="114" t="str">
        <f t="shared" si="6"/>
        <v>Jack Wilson</v>
      </c>
    </row>
    <row r="432" spans="2:4">
      <c r="B432" t="s">
        <v>461</v>
      </c>
      <c r="C432" t="s">
        <v>152</v>
      </c>
      <c r="D432" s="114" t="str">
        <f t="shared" si="6"/>
        <v>Paul Wilson</v>
      </c>
    </row>
    <row r="433" spans="2:4">
      <c r="B433" t="s">
        <v>431</v>
      </c>
      <c r="C433" t="s">
        <v>152</v>
      </c>
      <c r="D433" s="114" t="str">
        <f t="shared" si="6"/>
        <v>Ben Wilson</v>
      </c>
    </row>
    <row r="434" spans="2:4">
      <c r="B434" t="s">
        <v>612</v>
      </c>
      <c r="C434" t="s">
        <v>613</v>
      </c>
      <c r="D434" s="114" t="str">
        <f t="shared" si="6"/>
        <v>Leigh Wright</v>
      </c>
    </row>
    <row r="435" spans="2:4">
      <c r="B435" t="s">
        <v>422</v>
      </c>
      <c r="C435" t="s">
        <v>613</v>
      </c>
      <c r="D435" s="114" t="str">
        <f t="shared" si="6"/>
        <v>Craig Wright</v>
      </c>
    </row>
    <row r="436" spans="2:4">
      <c r="B436" t="s">
        <v>614</v>
      </c>
      <c r="C436" t="s">
        <v>142</v>
      </c>
      <c r="D436" s="114" t="str">
        <f t="shared" si="6"/>
        <v>Dave Youl</v>
      </c>
    </row>
    <row r="437" spans="2:4">
      <c r="B437" t="s">
        <v>147</v>
      </c>
      <c r="C437" t="s">
        <v>142</v>
      </c>
      <c r="D437" s="114" t="str">
        <f t="shared" si="6"/>
        <v>Lucas Youl</v>
      </c>
    </row>
    <row r="438" spans="2:4">
      <c r="B438" t="s">
        <v>615</v>
      </c>
      <c r="C438" t="s">
        <v>616</v>
      </c>
      <c r="D438" s="114" t="str">
        <f t="shared" si="6"/>
        <v>Veyron Yuen</v>
      </c>
    </row>
    <row r="439" spans="2:4">
      <c r="B439" t="s">
        <v>969</v>
      </c>
      <c r="C439" t="s">
        <v>616</v>
      </c>
      <c r="D439" s="114" t="str">
        <f t="shared" si="6"/>
        <v>Aston Yuen</v>
      </c>
    </row>
    <row r="440" spans="2:4">
      <c r="B440" t="s">
        <v>392</v>
      </c>
      <c r="C440" t="s">
        <v>199</v>
      </c>
      <c r="D440" s="114" t="str">
        <f t="shared" si="6"/>
        <v>Stephen Zerafa</v>
      </c>
    </row>
    <row r="441" spans="2:4">
      <c r="B441" t="s">
        <v>977</v>
      </c>
      <c r="C441" t="s">
        <v>941</v>
      </c>
      <c r="D441" s="114" t="str">
        <f t="shared" si="6"/>
        <v>Grzegorz Zgudka</v>
      </c>
    </row>
  </sheetData>
  <autoFilter ref="A1:D401" xr:uid="{20E67E03-04AD-499D-AA78-24506F09F1DE}">
    <sortState xmlns:xlrd2="http://schemas.microsoft.com/office/spreadsheetml/2017/richdata2" ref="A2:D441">
      <sortCondition ref="C1:C401"/>
    </sortState>
  </autoFilter>
  <conditionalFormatting sqref="D2:D441">
    <cfRule type="duplicateValues" dxfId="2" priority="5854"/>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420"/>
  <sheetViews>
    <sheetView workbookViewId="0">
      <selection activeCell="F426" sqref="F426"/>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74</v>
      </c>
      <c r="B1" t="s">
        <v>629</v>
      </c>
      <c r="C1" t="s">
        <v>75</v>
      </c>
      <c r="D1" t="s">
        <v>76</v>
      </c>
    </row>
    <row r="2" spans="1:4" ht="15">
      <c r="B2" s="197" t="s">
        <v>952</v>
      </c>
      <c r="C2" s="193" t="s">
        <v>918</v>
      </c>
      <c r="D2" s="114" t="str">
        <f t="shared" ref="D2:D65" si="0">CONCATENATE(B2," ",C2)</f>
        <v>Abigail Kus</v>
      </c>
    </row>
    <row r="3" spans="1:4" ht="15">
      <c r="B3" s="193" t="s">
        <v>388</v>
      </c>
      <c r="C3" s="193" t="s">
        <v>1294</v>
      </c>
      <c r="D3" s="114" t="str">
        <f t="shared" si="0"/>
        <v>Adam Barnes</v>
      </c>
    </row>
    <row r="4" spans="1:4" ht="15">
      <c r="B4" s="193" t="s">
        <v>957</v>
      </c>
      <c r="C4" s="193" t="s">
        <v>841</v>
      </c>
      <c r="D4" s="114" t="str">
        <f t="shared" si="0"/>
        <v>adam petta</v>
      </c>
    </row>
    <row r="5" spans="1:4" ht="15">
      <c r="B5" s="197" t="s">
        <v>388</v>
      </c>
      <c r="C5" s="193" t="s">
        <v>540</v>
      </c>
      <c r="D5" s="114" t="str">
        <f t="shared" si="0"/>
        <v>Adam Pisula</v>
      </c>
    </row>
    <row r="6" spans="1:4" ht="15">
      <c r="B6" s="193" t="s">
        <v>388</v>
      </c>
      <c r="C6" s="193" t="s">
        <v>401</v>
      </c>
      <c r="D6" s="114" t="str">
        <f t="shared" si="0"/>
        <v>Adam Thompson</v>
      </c>
    </row>
    <row r="7" spans="1:4" ht="15">
      <c r="B7" s="193" t="s">
        <v>569</v>
      </c>
      <c r="C7" s="193" t="s">
        <v>822</v>
      </c>
      <c r="D7" s="114" t="str">
        <f t="shared" si="0"/>
        <v>Adrian Estasy</v>
      </c>
    </row>
    <row r="8" spans="1:4" ht="15">
      <c r="B8" s="193" t="s">
        <v>569</v>
      </c>
      <c r="C8" s="193" t="s">
        <v>929</v>
      </c>
      <c r="D8" s="114" t="str">
        <f t="shared" si="0"/>
        <v>Adrian Rogers</v>
      </c>
    </row>
    <row r="9" spans="1:4" ht="15">
      <c r="B9" s="197" t="s">
        <v>569</v>
      </c>
      <c r="C9" s="193" t="s">
        <v>340</v>
      </c>
      <c r="D9" s="114" t="str">
        <f t="shared" si="0"/>
        <v>Adrian Schellenberg</v>
      </c>
    </row>
    <row r="10" spans="1:4" ht="15">
      <c r="B10" s="193" t="s">
        <v>966</v>
      </c>
      <c r="C10" s="193" t="s">
        <v>916</v>
      </c>
      <c r="D10" s="114" t="str">
        <f t="shared" si="0"/>
        <v>Alekso Glaveski</v>
      </c>
    </row>
    <row r="11" spans="1:4" ht="15">
      <c r="B11" s="193" t="s">
        <v>970</v>
      </c>
      <c r="C11" s="193" t="s">
        <v>924</v>
      </c>
      <c r="D11" s="114" t="str">
        <f t="shared" si="0"/>
        <v>Alex Ninovic</v>
      </c>
    </row>
    <row r="12" spans="1:4" ht="15">
      <c r="B12" s="193" t="s">
        <v>974</v>
      </c>
      <c r="C12" s="193" t="s">
        <v>1255</v>
      </c>
      <c r="D12" s="114" t="str">
        <f t="shared" si="0"/>
        <v>Alexander Bruegger</v>
      </c>
    </row>
    <row r="13" spans="1:4" ht="15">
      <c r="B13" s="193" t="s">
        <v>974</v>
      </c>
      <c r="C13" s="193" t="s">
        <v>931</v>
      </c>
      <c r="D13" s="114" t="str">
        <f t="shared" si="0"/>
        <v>Alexander Stephan</v>
      </c>
    </row>
    <row r="14" spans="1:4" ht="15">
      <c r="B14" s="197" t="s">
        <v>1166</v>
      </c>
      <c r="C14" s="193" t="s">
        <v>1124</v>
      </c>
      <c r="D14" s="114" t="str">
        <f t="shared" si="0"/>
        <v>Alexandra Attree</v>
      </c>
    </row>
    <row r="15" spans="1:4" ht="15">
      <c r="B15" s="193" t="s">
        <v>1154</v>
      </c>
      <c r="C15" s="193" t="s">
        <v>1136</v>
      </c>
      <c r="D15" s="114" t="str">
        <f t="shared" si="0"/>
        <v>Ali Habib</v>
      </c>
    </row>
    <row r="16" spans="1:4" ht="15">
      <c r="B16" s="197" t="s">
        <v>1073</v>
      </c>
      <c r="C16" s="193" t="s">
        <v>622</v>
      </c>
      <c r="D16" s="114" t="str">
        <f t="shared" si="0"/>
        <v>Alistair Scott</v>
      </c>
    </row>
    <row r="17" spans="2:4" ht="15">
      <c r="B17" s="193" t="s">
        <v>460</v>
      </c>
      <c r="C17" s="193" t="s">
        <v>459</v>
      </c>
      <c r="D17" s="114" t="str">
        <f t="shared" si="0"/>
        <v>Amalie Dunlop</v>
      </c>
    </row>
    <row r="18" spans="2:4" ht="15">
      <c r="B18" s="193" t="s">
        <v>475</v>
      </c>
      <c r="C18" s="193" t="s">
        <v>490</v>
      </c>
      <c r="D18" s="114" t="str">
        <f t="shared" si="0"/>
        <v>Amelia Kapp</v>
      </c>
    </row>
    <row r="19" spans="2:4" ht="15">
      <c r="B19" s="193" t="s">
        <v>1143</v>
      </c>
      <c r="C19" s="193" t="s">
        <v>426</v>
      </c>
      <c r="D19" s="114" t="str">
        <f t="shared" si="0"/>
        <v>Amy Bregonje</v>
      </c>
    </row>
    <row r="20" spans="2:4" ht="15">
      <c r="B20" s="193" t="s">
        <v>661</v>
      </c>
      <c r="C20" s="193" t="s">
        <v>103</v>
      </c>
      <c r="D20" s="114" t="str">
        <f t="shared" si="0"/>
        <v>Andre Vermeulen</v>
      </c>
    </row>
    <row r="21" spans="2:4" ht="15">
      <c r="B21" s="193" t="s">
        <v>383</v>
      </c>
      <c r="C21" s="193" t="s">
        <v>121</v>
      </c>
      <c r="D21" s="114" t="str">
        <f t="shared" si="0"/>
        <v>Andrew Cooper</v>
      </c>
    </row>
    <row r="22" spans="2:4" ht="15">
      <c r="B22" s="193" t="s">
        <v>383</v>
      </c>
      <c r="C22" s="193" t="s">
        <v>1252</v>
      </c>
      <c r="D22" s="114" t="str">
        <f t="shared" si="0"/>
        <v>Andrew Kita</v>
      </c>
    </row>
    <row r="23" spans="2:4" ht="15">
      <c r="B23" s="197" t="s">
        <v>383</v>
      </c>
      <c r="C23" s="193" t="s">
        <v>499</v>
      </c>
      <c r="D23" s="114" t="str">
        <f t="shared" si="0"/>
        <v>Andrew Lake</v>
      </c>
    </row>
    <row r="24" spans="2:4" ht="15">
      <c r="B24" s="193" t="s">
        <v>383</v>
      </c>
      <c r="C24" s="193" t="s">
        <v>618</v>
      </c>
      <c r="D24" s="114" t="str">
        <f t="shared" si="0"/>
        <v>Andrew Rhodes</v>
      </c>
    </row>
    <row r="25" spans="2:4" ht="15">
      <c r="B25" s="193" t="s">
        <v>383</v>
      </c>
      <c r="C25" s="193" t="s">
        <v>582</v>
      </c>
      <c r="D25" s="114" t="str">
        <f t="shared" si="0"/>
        <v>Andrew Sim</v>
      </c>
    </row>
    <row r="26" spans="2:4" ht="15">
      <c r="B26" s="193" t="s">
        <v>383</v>
      </c>
      <c r="C26" s="193" t="s">
        <v>936</v>
      </c>
      <c r="D26" s="114" t="str">
        <f t="shared" si="0"/>
        <v>Andrew Strong-Doyle</v>
      </c>
    </row>
    <row r="27" spans="2:4" ht="15">
      <c r="B27" s="193" t="s">
        <v>564</v>
      </c>
      <c r="C27" s="193" t="s">
        <v>565</v>
      </c>
      <c r="D27" s="114" t="str">
        <f t="shared" si="0"/>
        <v>Andy Sandlin</v>
      </c>
    </row>
    <row r="28" spans="2:4" ht="15">
      <c r="B28" s="193" t="s">
        <v>1149</v>
      </c>
      <c r="C28" s="193" t="s">
        <v>344</v>
      </c>
      <c r="D28" s="114" t="str">
        <f t="shared" si="0"/>
        <v>Aneta Gauci</v>
      </c>
    </row>
    <row r="29" spans="2:4" ht="15">
      <c r="B29" s="193" t="s">
        <v>967</v>
      </c>
      <c r="C29" s="193" t="s">
        <v>917</v>
      </c>
      <c r="D29" s="114" t="str">
        <f t="shared" si="0"/>
        <v>Angelo Kosteski</v>
      </c>
    </row>
    <row r="30" spans="2:4" ht="15">
      <c r="B30" s="193" t="s">
        <v>123</v>
      </c>
      <c r="C30" s="193" t="s">
        <v>1253</v>
      </c>
      <c r="D30" s="114" t="str">
        <f t="shared" si="0"/>
        <v>Anthony Bond</v>
      </c>
    </row>
    <row r="31" spans="2:4" ht="15">
      <c r="B31" s="193" t="s">
        <v>123</v>
      </c>
      <c r="C31" s="193" t="s">
        <v>146</v>
      </c>
      <c r="D31" s="114" t="str">
        <f t="shared" si="0"/>
        <v>Anthony Spiteri</v>
      </c>
    </row>
    <row r="32" spans="2:4" ht="15">
      <c r="B32" s="193" t="s">
        <v>123</v>
      </c>
      <c r="C32" s="193" t="s">
        <v>601</v>
      </c>
      <c r="D32" s="114" t="str">
        <f t="shared" si="0"/>
        <v>Anthony Vella</v>
      </c>
    </row>
    <row r="33" spans="2:4" ht="15">
      <c r="B33" s="193" t="s">
        <v>964</v>
      </c>
      <c r="C33" s="193" t="s">
        <v>863</v>
      </c>
      <c r="D33" s="114" t="str">
        <f t="shared" si="0"/>
        <v>Antonio Nedelkovski</v>
      </c>
    </row>
    <row r="34" spans="2:4" ht="15">
      <c r="B34" s="193" t="s">
        <v>1150</v>
      </c>
      <c r="C34" s="193" t="s">
        <v>344</v>
      </c>
      <c r="D34" s="114" t="str">
        <f t="shared" si="0"/>
        <v>Armani Gauci</v>
      </c>
    </row>
    <row r="35" spans="2:4" ht="15">
      <c r="B35" s="193" t="s">
        <v>361</v>
      </c>
      <c r="C35" s="193" t="s">
        <v>581</v>
      </c>
      <c r="D35" s="114" t="str">
        <f t="shared" si="0"/>
        <v>Ashton Sieders</v>
      </c>
    </row>
    <row r="36" spans="2:4" ht="15">
      <c r="B36" s="193" t="s">
        <v>969</v>
      </c>
      <c r="C36" s="193" t="s">
        <v>923</v>
      </c>
      <c r="D36" s="114" t="str">
        <f t="shared" si="0"/>
        <v>Aston Hobson</v>
      </c>
    </row>
    <row r="37" spans="2:4" ht="15">
      <c r="B37" s="193" t="s">
        <v>969</v>
      </c>
      <c r="C37" s="193" t="s">
        <v>616</v>
      </c>
      <c r="D37" s="114" t="str">
        <f t="shared" si="0"/>
        <v>Aston Yuen</v>
      </c>
    </row>
    <row r="38" spans="2:4" ht="15">
      <c r="B38" s="193" t="s">
        <v>580</v>
      </c>
      <c r="C38" s="193" t="s">
        <v>1069</v>
      </c>
      <c r="D38" s="114" t="str">
        <f t="shared" si="0"/>
        <v>Ayrton De Nova</v>
      </c>
    </row>
    <row r="39" spans="2:4" ht="15">
      <c r="B39" s="193" t="s">
        <v>580</v>
      </c>
      <c r="C39" s="193" t="s">
        <v>579</v>
      </c>
      <c r="D39" s="114" t="str">
        <f t="shared" si="0"/>
        <v>Ayrton Shepherd</v>
      </c>
    </row>
    <row r="40" spans="2:4" ht="15">
      <c r="B40" s="193" t="s">
        <v>163</v>
      </c>
      <c r="C40" s="193" t="s">
        <v>327</v>
      </c>
      <c r="D40" s="114" t="str">
        <f t="shared" si="0"/>
        <v>Bailey Cahill</v>
      </c>
    </row>
    <row r="41" spans="2:4" ht="15">
      <c r="B41" s="193" t="s">
        <v>163</v>
      </c>
      <c r="C41" s="193" t="s">
        <v>486</v>
      </c>
      <c r="D41" s="114" t="str">
        <f t="shared" si="0"/>
        <v>Bailey Humphreys</v>
      </c>
    </row>
    <row r="42" spans="2:4" ht="15">
      <c r="B42" s="193" t="s">
        <v>431</v>
      </c>
      <c r="C42" s="193" t="s">
        <v>327</v>
      </c>
      <c r="D42" s="114" t="str">
        <f t="shared" si="0"/>
        <v>Ben Cahill</v>
      </c>
    </row>
    <row r="43" spans="2:4" ht="15">
      <c r="B43" s="193" t="s">
        <v>431</v>
      </c>
      <c r="C43" s="193" t="s">
        <v>122</v>
      </c>
      <c r="D43" s="114" t="str">
        <f t="shared" si="0"/>
        <v>Ben Lewis</v>
      </c>
    </row>
    <row r="44" spans="2:4" ht="15">
      <c r="B44" s="193" t="s">
        <v>431</v>
      </c>
      <c r="C44" s="193" t="s">
        <v>152</v>
      </c>
      <c r="D44" s="114" t="str">
        <f t="shared" si="0"/>
        <v>Ben Wilson</v>
      </c>
    </row>
    <row r="45" spans="2:4" ht="15">
      <c r="B45" s="193" t="s">
        <v>672</v>
      </c>
      <c r="C45" s="193" t="s">
        <v>918</v>
      </c>
      <c r="D45" s="114" t="str">
        <f t="shared" si="0"/>
        <v>Benjamin Kus</v>
      </c>
    </row>
    <row r="46" spans="2:4" ht="15">
      <c r="B46" s="197" t="s">
        <v>672</v>
      </c>
      <c r="C46" s="193" t="s">
        <v>649</v>
      </c>
      <c r="D46" s="114" t="str">
        <f t="shared" si="0"/>
        <v>Benjamin Sinclair-Crow</v>
      </c>
    </row>
    <row r="47" spans="2:4" ht="15">
      <c r="B47" s="193" t="s">
        <v>116</v>
      </c>
      <c r="C47" s="193" t="s">
        <v>117</v>
      </c>
      <c r="D47" s="114" t="str">
        <f t="shared" si="0"/>
        <v>Bethany Emr</v>
      </c>
    </row>
    <row r="48" spans="2:4" ht="15">
      <c r="B48" s="193" t="s">
        <v>1303</v>
      </c>
      <c r="C48" s="193" t="s">
        <v>1290</v>
      </c>
      <c r="D48" s="114" t="str">
        <f t="shared" si="0"/>
        <v>Binkui Li</v>
      </c>
    </row>
    <row r="49" spans="2:4" ht="15">
      <c r="B49" s="193" t="s">
        <v>88</v>
      </c>
      <c r="C49" s="193" t="s">
        <v>1292</v>
      </c>
      <c r="D49" s="114" t="str">
        <f t="shared" si="0"/>
        <v>Blake Early</v>
      </c>
    </row>
    <row r="50" spans="2:4" ht="15">
      <c r="B50" s="193" t="s">
        <v>88</v>
      </c>
      <c r="C50" s="193" t="s">
        <v>272</v>
      </c>
      <c r="D50" s="114" t="str">
        <f t="shared" si="0"/>
        <v>Blake Hotz</v>
      </c>
    </row>
    <row r="51" spans="2:4" ht="15">
      <c r="B51" s="193" t="s">
        <v>88</v>
      </c>
      <c r="C51" s="193" t="s">
        <v>570</v>
      </c>
      <c r="D51" s="114" t="str">
        <f t="shared" si="0"/>
        <v>Blake Schembri</v>
      </c>
    </row>
    <row r="52" spans="2:4" ht="15">
      <c r="B52" s="193" t="s">
        <v>93</v>
      </c>
      <c r="C52" s="193" t="s">
        <v>141</v>
      </c>
      <c r="D52" s="114" t="str">
        <f t="shared" si="0"/>
        <v>Bradley Goodman</v>
      </c>
    </row>
    <row r="53" spans="2:4" ht="15">
      <c r="B53" s="193" t="s">
        <v>93</v>
      </c>
      <c r="C53" s="193" t="s">
        <v>129</v>
      </c>
      <c r="D53" s="114" t="str">
        <f t="shared" si="0"/>
        <v>Bradley Jenkins</v>
      </c>
    </row>
    <row r="54" spans="2:4" ht="15">
      <c r="B54" s="193" t="s">
        <v>591</v>
      </c>
      <c r="C54" s="193" t="s">
        <v>401</v>
      </c>
      <c r="D54" s="114" t="str">
        <f t="shared" si="0"/>
        <v>Brayden Thompson</v>
      </c>
    </row>
    <row r="55" spans="2:4" ht="15">
      <c r="B55" s="193" t="s">
        <v>639</v>
      </c>
      <c r="C55" s="193" t="s">
        <v>1114</v>
      </c>
      <c r="D55" s="114" t="str">
        <f t="shared" si="0"/>
        <v>Brett Bode</v>
      </c>
    </row>
    <row r="56" spans="2:4" ht="15">
      <c r="B56" s="193" t="s">
        <v>639</v>
      </c>
      <c r="C56" s="193" t="s">
        <v>923</v>
      </c>
      <c r="D56" s="114" t="str">
        <f t="shared" si="0"/>
        <v>Brett Hobson</v>
      </c>
    </row>
    <row r="57" spans="2:4" ht="15">
      <c r="B57" s="193" t="s">
        <v>148</v>
      </c>
      <c r="C57" s="193" t="s">
        <v>149</v>
      </c>
      <c r="D57" s="114" t="str">
        <f t="shared" si="0"/>
        <v>Brian Tabbernal</v>
      </c>
    </row>
    <row r="58" spans="2:4" ht="15">
      <c r="B58" s="197" t="s">
        <v>946</v>
      </c>
      <c r="C58" s="193" t="s">
        <v>173</v>
      </c>
      <c r="D58" s="114" t="str">
        <f t="shared" si="0"/>
        <v>Brianna Cribbin</v>
      </c>
    </row>
    <row r="59" spans="2:4" ht="15">
      <c r="B59" s="193" t="s">
        <v>568</v>
      </c>
      <c r="C59" s="193" t="s">
        <v>937</v>
      </c>
      <c r="D59" s="114" t="str">
        <f t="shared" si="0"/>
        <v>Brock Stinson</v>
      </c>
    </row>
    <row r="60" spans="2:4" ht="15">
      <c r="B60" s="193" t="s">
        <v>630</v>
      </c>
      <c r="C60" s="193" t="s">
        <v>620</v>
      </c>
      <c r="D60" s="114" t="str">
        <f t="shared" si="0"/>
        <v>Brooke Weatherhead</v>
      </c>
    </row>
    <row r="61" spans="2:4" ht="15">
      <c r="B61" s="193" t="s">
        <v>1156</v>
      </c>
      <c r="C61" s="193" t="s">
        <v>1112</v>
      </c>
      <c r="D61" s="114" t="str">
        <f t="shared" si="0"/>
        <v>Brooklyn Kent</v>
      </c>
    </row>
    <row r="62" spans="2:4" ht="15">
      <c r="B62" s="193" t="s">
        <v>663</v>
      </c>
      <c r="C62" s="193" t="s">
        <v>637</v>
      </c>
      <c r="D62" s="114" t="str">
        <f t="shared" si="0"/>
        <v>Bruno Martino</v>
      </c>
    </row>
    <row r="63" spans="2:4" ht="15">
      <c r="B63" s="197" t="s">
        <v>586</v>
      </c>
      <c r="C63" s="193" t="s">
        <v>395</v>
      </c>
      <c r="D63" s="114" t="str">
        <f t="shared" si="0"/>
        <v>Callie Su</v>
      </c>
    </row>
    <row r="64" spans="2:4" ht="15">
      <c r="B64" s="193" t="s">
        <v>358</v>
      </c>
      <c r="C64" s="193" t="s">
        <v>332</v>
      </c>
      <c r="D64" s="114" t="str">
        <f t="shared" si="0"/>
        <v>Callum Donnelly</v>
      </c>
    </row>
    <row r="65" spans="2:4" ht="15">
      <c r="B65" s="193" t="s">
        <v>358</v>
      </c>
      <c r="C65" s="193" t="s">
        <v>1121</v>
      </c>
      <c r="D65" s="114" t="str">
        <f t="shared" si="0"/>
        <v>Callum Falconer</v>
      </c>
    </row>
    <row r="66" spans="2:4" ht="15">
      <c r="B66" s="193" t="s">
        <v>208</v>
      </c>
      <c r="C66" s="193" t="s">
        <v>278</v>
      </c>
      <c r="D66" s="114" t="str">
        <f t="shared" ref="D66:D129" si="1">CONCATENATE(B66," ",C66)</f>
        <v>Cameron House</v>
      </c>
    </row>
    <row r="67" spans="2:4" ht="15">
      <c r="B67" s="193" t="s">
        <v>562</v>
      </c>
      <c r="C67" s="193" t="s">
        <v>396</v>
      </c>
      <c r="D67" s="114" t="str">
        <f t="shared" si="1"/>
        <v>Carmelo Salerno</v>
      </c>
    </row>
    <row r="68" spans="2:4" ht="15">
      <c r="B68" s="193" t="s">
        <v>94</v>
      </c>
      <c r="C68" s="193" t="s">
        <v>95</v>
      </c>
      <c r="D68" s="114" t="str">
        <f t="shared" si="1"/>
        <v>Charles Phillips</v>
      </c>
    </row>
    <row r="69" spans="2:4" ht="15">
      <c r="B69" s="193" t="s">
        <v>951</v>
      </c>
      <c r="C69" s="193" t="s">
        <v>333</v>
      </c>
      <c r="D69" s="114" t="str">
        <f t="shared" si="1"/>
        <v>Charli De Boynton</v>
      </c>
    </row>
    <row r="70" spans="2:4" ht="15">
      <c r="B70" s="193" t="s">
        <v>627</v>
      </c>
      <c r="C70" s="193" t="s">
        <v>129</v>
      </c>
      <c r="D70" s="114" t="str">
        <f t="shared" si="1"/>
        <v>Charlie Jenkins</v>
      </c>
    </row>
    <row r="71" spans="2:4" ht="15">
      <c r="B71" s="193" t="s">
        <v>627</v>
      </c>
      <c r="C71" s="193" t="s">
        <v>1258</v>
      </c>
      <c r="D71" s="114" t="str">
        <f t="shared" si="1"/>
        <v>Charlie Roohan</v>
      </c>
    </row>
    <row r="72" spans="2:4" ht="15">
      <c r="B72" s="197" t="s">
        <v>948</v>
      </c>
      <c r="C72" s="193" t="s">
        <v>927</v>
      </c>
      <c r="D72" s="114" t="str">
        <f t="shared" si="1"/>
        <v>Charlotte Hryniuk</v>
      </c>
    </row>
    <row r="73" spans="2:4" ht="15">
      <c r="B73" s="193" t="s">
        <v>947</v>
      </c>
      <c r="C73" s="193" t="s">
        <v>623</v>
      </c>
      <c r="D73" s="114" t="str">
        <f t="shared" si="1"/>
        <v>Chayse Attard</v>
      </c>
    </row>
    <row r="74" spans="2:4" ht="15">
      <c r="B74" s="193" t="s">
        <v>1153</v>
      </c>
      <c r="C74" s="193" t="s">
        <v>1132</v>
      </c>
      <c r="D74" s="114" t="str">
        <f t="shared" si="1"/>
        <v>Chloe Grozdanovski</v>
      </c>
    </row>
    <row r="75" spans="2:4" ht="15">
      <c r="B75" s="193" t="s">
        <v>465</v>
      </c>
      <c r="C75" s="193" t="s">
        <v>822</v>
      </c>
      <c r="D75" s="114" t="str">
        <f t="shared" si="1"/>
        <v>Christian Estasy</v>
      </c>
    </row>
    <row r="76" spans="2:4" ht="15">
      <c r="B76" s="193" t="s">
        <v>465</v>
      </c>
      <c r="C76" s="193" t="s">
        <v>930</v>
      </c>
      <c r="D76" s="114" t="str">
        <f t="shared" si="1"/>
        <v>Christian Sherrington</v>
      </c>
    </row>
    <row r="77" spans="2:4" ht="15">
      <c r="B77" s="193" t="s">
        <v>97</v>
      </c>
      <c r="C77" s="193" t="s">
        <v>1068</v>
      </c>
      <c r="D77" s="114" t="str">
        <f t="shared" si="1"/>
        <v>Christopher Gardiner</v>
      </c>
    </row>
    <row r="78" spans="2:4" ht="15">
      <c r="B78" s="193" t="s">
        <v>97</v>
      </c>
      <c r="C78" s="193" t="s">
        <v>1064</v>
      </c>
      <c r="D78" s="114" t="str">
        <f t="shared" si="1"/>
        <v>Christopher Gomez</v>
      </c>
    </row>
    <row r="79" spans="2:4" ht="15">
      <c r="B79" s="193" t="s">
        <v>97</v>
      </c>
      <c r="C79" s="193" t="s">
        <v>141</v>
      </c>
      <c r="D79" s="114" t="str">
        <f t="shared" si="1"/>
        <v>Christopher Goodman</v>
      </c>
    </row>
    <row r="80" spans="2:4" ht="15">
      <c r="B80" s="193" t="s">
        <v>97</v>
      </c>
      <c r="C80" s="193" t="s">
        <v>490</v>
      </c>
      <c r="D80" s="114" t="str">
        <f t="shared" si="1"/>
        <v>Christopher Kapp</v>
      </c>
    </row>
    <row r="81" spans="2:4" ht="15">
      <c r="B81" s="193" t="s">
        <v>973</v>
      </c>
      <c r="C81" s="193" t="s">
        <v>286</v>
      </c>
      <c r="D81" s="114" t="str">
        <f t="shared" si="1"/>
        <v>Cianna Wagstaff</v>
      </c>
    </row>
    <row r="82" spans="2:4" ht="15">
      <c r="B82" s="193" t="s">
        <v>1309</v>
      </c>
      <c r="C82" s="193" t="s">
        <v>601</v>
      </c>
      <c r="D82" s="114" t="str">
        <f t="shared" si="1"/>
        <v>Claudia Vella</v>
      </c>
    </row>
    <row r="83" spans="2:4" ht="15">
      <c r="B83" s="193" t="s">
        <v>405</v>
      </c>
      <c r="C83" s="193" t="s">
        <v>281</v>
      </c>
      <c r="D83" s="114" t="str">
        <f t="shared" si="1"/>
        <v>Clint Abel</v>
      </c>
    </row>
    <row r="84" spans="2:4" ht="15">
      <c r="B84" s="197" t="s">
        <v>414</v>
      </c>
      <c r="C84" s="193" t="s">
        <v>415</v>
      </c>
      <c r="D84" s="114" t="str">
        <f t="shared" si="1"/>
        <v>Colin Beever</v>
      </c>
    </row>
    <row r="85" spans="2:4" ht="15">
      <c r="B85" s="193" t="s">
        <v>414</v>
      </c>
      <c r="C85" s="193" t="s">
        <v>939</v>
      </c>
      <c r="D85" s="114" t="str">
        <f t="shared" si="1"/>
        <v>Colin Drane</v>
      </c>
    </row>
    <row r="86" spans="2:4" ht="15">
      <c r="B86" s="193" t="s">
        <v>471</v>
      </c>
      <c r="C86" s="193" t="s">
        <v>141</v>
      </c>
      <c r="D86" s="114" t="str">
        <f t="shared" si="1"/>
        <v>Connor Goodman</v>
      </c>
    </row>
    <row r="87" spans="2:4" ht="15">
      <c r="B87" s="193" t="s">
        <v>121</v>
      </c>
      <c r="C87" s="193" t="s">
        <v>278</v>
      </c>
      <c r="D87" s="114" t="str">
        <f t="shared" si="1"/>
        <v>Cooper House</v>
      </c>
    </row>
    <row r="88" spans="2:4" ht="15">
      <c r="B88" s="193" t="s">
        <v>121</v>
      </c>
      <c r="C88" s="193" t="s">
        <v>934</v>
      </c>
      <c r="D88" s="114" t="str">
        <f t="shared" si="1"/>
        <v>Cooper Lollback</v>
      </c>
    </row>
    <row r="89" spans="2:4">
      <c r="B89" t="s">
        <v>121</v>
      </c>
      <c r="C89" t="s">
        <v>337</v>
      </c>
      <c r="D89" s="114" t="str">
        <f t="shared" si="1"/>
        <v>Cooper Mackie</v>
      </c>
    </row>
    <row r="90" spans="2:4" ht="15">
      <c r="B90" s="193" t="s">
        <v>121</v>
      </c>
      <c r="C90" s="193" t="s">
        <v>107</v>
      </c>
      <c r="D90" s="114" t="str">
        <f t="shared" si="1"/>
        <v>Cooper Mitchell</v>
      </c>
    </row>
    <row r="91" spans="2:4" ht="15">
      <c r="B91" s="197" t="s">
        <v>121</v>
      </c>
      <c r="C91" s="193" t="s">
        <v>468</v>
      </c>
      <c r="D91" s="114" t="str">
        <f t="shared" si="1"/>
        <v>Cooper Richard</v>
      </c>
    </row>
    <row r="92" spans="2:4" ht="15">
      <c r="B92" s="193" t="s">
        <v>479</v>
      </c>
      <c r="C92" s="193" t="s">
        <v>331</v>
      </c>
      <c r="D92" s="114" t="str">
        <f t="shared" si="1"/>
        <v>Corey Gurney</v>
      </c>
    </row>
    <row r="93" spans="2:4" ht="15">
      <c r="B93" s="193" t="s">
        <v>422</v>
      </c>
      <c r="C93" s="193" t="s">
        <v>1253</v>
      </c>
      <c r="D93" s="114" t="str">
        <f t="shared" si="1"/>
        <v>Craig Bond</v>
      </c>
    </row>
    <row r="94" spans="2:4" ht="15">
      <c r="B94" s="193" t="s">
        <v>422</v>
      </c>
      <c r="C94" s="193" t="s">
        <v>190</v>
      </c>
      <c r="D94" s="114" t="str">
        <f t="shared" si="1"/>
        <v>Craig Flewitt</v>
      </c>
    </row>
    <row r="95" spans="2:4" ht="15">
      <c r="B95" s="193" t="s">
        <v>422</v>
      </c>
      <c r="C95" s="193" t="s">
        <v>921</v>
      </c>
      <c r="D95" s="114" t="str">
        <f t="shared" si="1"/>
        <v>Craig Mclatchey</v>
      </c>
    </row>
    <row r="96" spans="2:4" ht="15">
      <c r="B96" s="193" t="s">
        <v>422</v>
      </c>
      <c r="C96" s="193" t="s">
        <v>613</v>
      </c>
      <c r="D96" s="114" t="str">
        <f t="shared" si="1"/>
        <v>Craig Wright</v>
      </c>
    </row>
    <row r="97" spans="2:4" ht="15">
      <c r="B97" s="193" t="s">
        <v>476</v>
      </c>
      <c r="C97" s="193" t="s">
        <v>108</v>
      </c>
      <c r="D97" s="114" t="str">
        <f t="shared" si="1"/>
        <v>Damien Grima</v>
      </c>
    </row>
    <row r="98" spans="2:4" ht="15">
      <c r="B98" s="193" t="s">
        <v>476</v>
      </c>
      <c r="C98" s="193" t="s">
        <v>524</v>
      </c>
      <c r="D98" s="114" t="str">
        <f t="shared" si="1"/>
        <v>Damien Meyer</v>
      </c>
    </row>
    <row r="99" spans="2:4" ht="15">
      <c r="B99" s="193" t="s">
        <v>503</v>
      </c>
      <c r="C99" s="193" t="s">
        <v>504</v>
      </c>
      <c r="D99" s="114" t="str">
        <f t="shared" si="1"/>
        <v>Dan Lindsay</v>
      </c>
    </row>
    <row r="100" spans="2:4" ht="15">
      <c r="B100" s="193" t="s">
        <v>1168</v>
      </c>
      <c r="C100" s="193" t="s">
        <v>1117</v>
      </c>
      <c r="D100" s="114" t="str">
        <f t="shared" si="1"/>
        <v>Danial Morris</v>
      </c>
    </row>
    <row r="101" spans="2:4" ht="15">
      <c r="B101" s="193" t="s">
        <v>126</v>
      </c>
      <c r="C101" s="193" t="s">
        <v>164</v>
      </c>
      <c r="D101" s="114" t="str">
        <f t="shared" si="1"/>
        <v>Daniel Banks</v>
      </c>
    </row>
    <row r="102" spans="2:4" ht="15">
      <c r="B102" s="193" t="s">
        <v>126</v>
      </c>
      <c r="C102" s="193" t="s">
        <v>1250</v>
      </c>
      <c r="D102" s="114" t="str">
        <f t="shared" si="1"/>
        <v>Daniel Cloake</v>
      </c>
    </row>
    <row r="103" spans="2:4" ht="15">
      <c r="B103" s="193" t="s">
        <v>126</v>
      </c>
      <c r="C103" s="193" t="s">
        <v>940</v>
      </c>
      <c r="D103" s="114" t="str">
        <f t="shared" si="1"/>
        <v>Daniel Driscoll</v>
      </c>
    </row>
    <row r="104" spans="2:4" ht="15">
      <c r="B104" s="193" t="s">
        <v>126</v>
      </c>
      <c r="C104" s="193" t="s">
        <v>1293</v>
      </c>
      <c r="D104" s="114" t="str">
        <f t="shared" si="1"/>
        <v>Daniel Foot</v>
      </c>
    </row>
    <row r="105" spans="2:4" ht="15">
      <c r="B105" s="193" t="s">
        <v>126</v>
      </c>
      <c r="C105" s="193" t="s">
        <v>920</v>
      </c>
      <c r="D105" s="114" t="str">
        <f t="shared" si="1"/>
        <v>Daniel Huang</v>
      </c>
    </row>
    <row r="106" spans="2:4" ht="15">
      <c r="B106" s="193" t="s">
        <v>126</v>
      </c>
      <c r="C106" s="193" t="s">
        <v>337</v>
      </c>
      <c r="D106" s="114" t="str">
        <f t="shared" si="1"/>
        <v>Daniel Mackie</v>
      </c>
    </row>
    <row r="107" spans="2:4" ht="15">
      <c r="B107" s="193" t="s">
        <v>126</v>
      </c>
      <c r="C107" s="193" t="s">
        <v>601</v>
      </c>
      <c r="D107" s="114" t="str">
        <f t="shared" si="1"/>
        <v>Daniel Vella</v>
      </c>
    </row>
    <row r="108" spans="2:4" ht="15">
      <c r="B108" s="193" t="s">
        <v>126</v>
      </c>
      <c r="C108" s="193" t="s">
        <v>152</v>
      </c>
      <c r="D108" s="114" t="str">
        <f t="shared" si="1"/>
        <v>Daniel Wilson</v>
      </c>
    </row>
    <row r="109" spans="2:4" ht="15">
      <c r="B109" s="193" t="s">
        <v>420</v>
      </c>
      <c r="C109" s="193" t="s">
        <v>129</v>
      </c>
      <c r="D109" s="114" t="str">
        <f t="shared" si="1"/>
        <v>Darren Jenkins</v>
      </c>
    </row>
    <row r="110" spans="2:4" ht="15">
      <c r="B110" s="193" t="s">
        <v>975</v>
      </c>
      <c r="C110" s="193" t="s">
        <v>333</v>
      </c>
      <c r="D110" s="114" t="str">
        <f t="shared" si="1"/>
        <v>Darrin De Boynton</v>
      </c>
    </row>
    <row r="111" spans="2:4" ht="15">
      <c r="B111" s="193" t="s">
        <v>614</v>
      </c>
      <c r="C111" s="193" t="s">
        <v>845</v>
      </c>
      <c r="D111" s="114" t="str">
        <f t="shared" si="1"/>
        <v>Dave Bennetts</v>
      </c>
    </row>
    <row r="112" spans="2:4" ht="15">
      <c r="B112" s="193" t="s">
        <v>614</v>
      </c>
      <c r="C112" s="193" t="s">
        <v>1128</v>
      </c>
      <c r="D112" s="114" t="str">
        <f t="shared" si="1"/>
        <v>Dave Evans</v>
      </c>
    </row>
    <row r="113" spans="2:4" ht="15">
      <c r="B113" s="193" t="s">
        <v>614</v>
      </c>
      <c r="C113" s="193" t="s">
        <v>142</v>
      </c>
      <c r="D113" s="114" t="str">
        <f t="shared" si="1"/>
        <v>Dave Youl</v>
      </c>
    </row>
    <row r="114" spans="2:4" ht="15">
      <c r="B114" s="193" t="s">
        <v>429</v>
      </c>
      <c r="C114" s="193" t="s">
        <v>1130</v>
      </c>
      <c r="D114" s="114" t="str">
        <f t="shared" si="1"/>
        <v>David Ayoub</v>
      </c>
    </row>
    <row r="115" spans="2:4" ht="15">
      <c r="B115" s="193" t="s">
        <v>429</v>
      </c>
      <c r="C115" s="193" t="s">
        <v>1118</v>
      </c>
      <c r="D115" s="114" t="str">
        <f t="shared" si="1"/>
        <v>David Cavaco</v>
      </c>
    </row>
    <row r="116" spans="2:4" ht="15">
      <c r="B116" s="193" t="s">
        <v>429</v>
      </c>
      <c r="C116" s="193" t="s">
        <v>940</v>
      </c>
      <c r="D116" s="114" t="str">
        <f t="shared" si="1"/>
        <v>David Driscoll</v>
      </c>
    </row>
    <row r="117" spans="2:4" ht="15">
      <c r="B117" s="193" t="s">
        <v>429</v>
      </c>
      <c r="C117" s="193" t="s">
        <v>282</v>
      </c>
      <c r="D117" s="114" t="str">
        <f t="shared" si="1"/>
        <v>David East</v>
      </c>
    </row>
    <row r="118" spans="2:4" ht="15">
      <c r="B118" s="193" t="s">
        <v>429</v>
      </c>
      <c r="C118" s="193" t="s">
        <v>462</v>
      </c>
      <c r="D118" s="114" t="str">
        <f t="shared" si="1"/>
        <v>David Endres</v>
      </c>
    </row>
    <row r="119" spans="2:4" ht="15">
      <c r="B119" s="193" t="s">
        <v>429</v>
      </c>
      <c r="C119" s="193" t="s">
        <v>141</v>
      </c>
      <c r="D119" s="114" t="str">
        <f t="shared" si="1"/>
        <v>David Goodman</v>
      </c>
    </row>
    <row r="120" spans="2:4" ht="15">
      <c r="B120" s="193" t="s">
        <v>429</v>
      </c>
      <c r="C120" s="193" t="s">
        <v>1298</v>
      </c>
      <c r="D120" s="114" t="str">
        <f t="shared" si="1"/>
        <v>David McEwan</v>
      </c>
    </row>
    <row r="121" spans="2:4" ht="15">
      <c r="B121" s="193" t="s">
        <v>429</v>
      </c>
      <c r="C121" s="193" t="s">
        <v>863</v>
      </c>
      <c r="D121" s="114" t="str">
        <f t="shared" si="1"/>
        <v>David Nedelkovski</v>
      </c>
    </row>
    <row r="122" spans="2:4" ht="15">
      <c r="B122" s="193" t="s">
        <v>429</v>
      </c>
      <c r="C122" s="193" t="s">
        <v>581</v>
      </c>
      <c r="D122" s="114" t="str">
        <f t="shared" si="1"/>
        <v>David Sieders</v>
      </c>
    </row>
    <row r="123" spans="2:4" ht="15">
      <c r="B123" s="193" t="s">
        <v>429</v>
      </c>
      <c r="C123" s="193" t="s">
        <v>197</v>
      </c>
      <c r="D123" s="114" t="str">
        <f t="shared" si="1"/>
        <v>David Stevenson</v>
      </c>
    </row>
    <row r="124" spans="2:4" ht="15">
      <c r="B124" s="193" t="s">
        <v>571</v>
      </c>
      <c r="C124" s="193" t="s">
        <v>572</v>
      </c>
      <c r="D124" s="114" t="str">
        <f t="shared" si="1"/>
        <v>Daymon Schuyt</v>
      </c>
    </row>
    <row r="125" spans="2:4" ht="15">
      <c r="B125" s="193" t="s">
        <v>391</v>
      </c>
      <c r="C125" s="193" t="s">
        <v>103</v>
      </c>
      <c r="D125" s="114" t="str">
        <f t="shared" si="1"/>
        <v>Deniel Vermeulen</v>
      </c>
    </row>
    <row r="126" spans="2:4" ht="15">
      <c r="B126" s="193" t="s">
        <v>497</v>
      </c>
      <c r="C126" s="193" t="s">
        <v>498</v>
      </c>
      <c r="D126" s="114" t="str">
        <f t="shared" si="1"/>
        <v>Dimitri Kozlinski</v>
      </c>
    </row>
    <row r="127" spans="2:4" ht="15">
      <c r="B127" s="193" t="s">
        <v>382</v>
      </c>
      <c r="C127" s="193" t="s">
        <v>1069</v>
      </c>
      <c r="D127" s="114" t="str">
        <f t="shared" si="1"/>
        <v>Dominic De Nova</v>
      </c>
    </row>
    <row r="128" spans="2:4" ht="15">
      <c r="B128" s="193" t="s">
        <v>355</v>
      </c>
      <c r="C128" s="193" t="s">
        <v>329</v>
      </c>
      <c r="D128" s="114" t="str">
        <f t="shared" si="1"/>
        <v>Drew Robins</v>
      </c>
    </row>
    <row r="129" spans="2:4" ht="15">
      <c r="B129" s="193" t="s">
        <v>505</v>
      </c>
      <c r="C129" s="193" t="s">
        <v>504</v>
      </c>
      <c r="D129" s="114" t="str">
        <f t="shared" si="1"/>
        <v>Dylan Lindsay</v>
      </c>
    </row>
    <row r="130" spans="2:4" ht="15">
      <c r="B130" s="193" t="s">
        <v>1269</v>
      </c>
      <c r="C130" s="193" t="s">
        <v>1260</v>
      </c>
      <c r="D130" s="114" t="str">
        <f t="shared" ref="D130:D193" si="2">CONCATENATE(B130," ",C130)</f>
        <v>Eleanor Livingstone</v>
      </c>
    </row>
    <row r="131" spans="2:4" ht="15">
      <c r="B131" s="193" t="s">
        <v>560</v>
      </c>
      <c r="C131" s="193" t="s">
        <v>111</v>
      </c>
      <c r="D131" s="114" t="str">
        <f t="shared" si="2"/>
        <v>Elijah Saade</v>
      </c>
    </row>
    <row r="132" spans="2:4" ht="15">
      <c r="B132" s="193" t="s">
        <v>1302</v>
      </c>
      <c r="C132" s="193" t="s">
        <v>121</v>
      </c>
      <c r="D132" s="114" t="str">
        <f t="shared" si="2"/>
        <v>Elizabeth Cooper</v>
      </c>
    </row>
    <row r="133" spans="2:4" ht="15">
      <c r="B133" s="193" t="s">
        <v>673</v>
      </c>
      <c r="C133" s="193" t="s">
        <v>652</v>
      </c>
      <c r="D133" s="114" t="str">
        <f t="shared" si="2"/>
        <v>Elliot Bowen</v>
      </c>
    </row>
    <row r="134" spans="2:4" ht="15">
      <c r="B134" s="193" t="s">
        <v>353</v>
      </c>
      <c r="C134" s="193" t="s">
        <v>327</v>
      </c>
      <c r="D134" s="114" t="str">
        <f t="shared" si="2"/>
        <v>Emily Cahill</v>
      </c>
    </row>
    <row r="135" spans="2:4" ht="15">
      <c r="B135" s="193" t="s">
        <v>1163</v>
      </c>
      <c r="C135" s="193" t="s">
        <v>180</v>
      </c>
      <c r="D135" s="114" t="str">
        <f t="shared" si="2"/>
        <v>Emmett Robinson</v>
      </c>
    </row>
    <row r="136" spans="2:4" ht="15">
      <c r="B136" s="193" t="s">
        <v>559</v>
      </c>
      <c r="C136" s="193" t="s">
        <v>111</v>
      </c>
      <c r="D136" s="114" t="str">
        <f t="shared" si="2"/>
        <v>Endree Saade</v>
      </c>
    </row>
    <row r="137" spans="2:4" ht="15">
      <c r="B137" s="193" t="s">
        <v>1304</v>
      </c>
      <c r="C137" s="193" t="s">
        <v>1290</v>
      </c>
      <c r="D137" s="114" t="str">
        <f t="shared" si="2"/>
        <v>Esther Li</v>
      </c>
    </row>
    <row r="138" spans="2:4" ht="15">
      <c r="B138" s="193" t="s">
        <v>377</v>
      </c>
      <c r="C138" s="193" t="s">
        <v>1111</v>
      </c>
      <c r="D138" s="114" t="str">
        <f t="shared" si="2"/>
        <v>Ethan Doak</v>
      </c>
    </row>
    <row r="139" spans="2:4" ht="15">
      <c r="B139" s="193" t="s">
        <v>377</v>
      </c>
      <c r="C139" s="193" t="s">
        <v>477</v>
      </c>
      <c r="D139" s="114" t="str">
        <f t="shared" si="2"/>
        <v>Ethan Guest</v>
      </c>
    </row>
    <row r="140" spans="2:4" ht="15">
      <c r="B140" s="193" t="s">
        <v>597</v>
      </c>
      <c r="C140" s="193" t="s">
        <v>102</v>
      </c>
      <c r="D140" s="114" t="str">
        <f t="shared" si="2"/>
        <v>Eva Vats</v>
      </c>
    </row>
    <row r="141" spans="2:4" ht="15">
      <c r="B141" s="193" t="s">
        <v>371</v>
      </c>
      <c r="C141" s="193" t="s">
        <v>272</v>
      </c>
      <c r="D141" s="114" t="str">
        <f t="shared" si="2"/>
        <v>Evan Hotz</v>
      </c>
    </row>
    <row r="142" spans="2:4" ht="15">
      <c r="B142" s="193" t="s">
        <v>1141</v>
      </c>
      <c r="C142" s="193" t="s">
        <v>1113</v>
      </c>
      <c r="D142" s="114" t="str">
        <f t="shared" si="2"/>
        <v>Evelyn Berrell</v>
      </c>
    </row>
    <row r="143" spans="2:4" ht="15">
      <c r="B143" s="193" t="s">
        <v>965</v>
      </c>
      <c r="C143" s="193" t="s">
        <v>1066</v>
      </c>
      <c r="D143" s="114" t="str">
        <f t="shared" si="2"/>
        <v>Gabriela Azzi</v>
      </c>
    </row>
    <row r="144" spans="2:4" ht="15">
      <c r="B144" s="193" t="s">
        <v>965</v>
      </c>
      <c r="C144" s="193" t="s">
        <v>863</v>
      </c>
      <c r="D144" s="114" t="str">
        <f t="shared" si="2"/>
        <v>Gabriela Nedelkovski</v>
      </c>
    </row>
    <row r="145" spans="2:4" ht="15">
      <c r="B145" s="193" t="s">
        <v>447</v>
      </c>
      <c r="C145" s="193" t="s">
        <v>173</v>
      </c>
      <c r="D145" s="114" t="str">
        <f t="shared" si="2"/>
        <v>Gabriella Cribbin</v>
      </c>
    </row>
    <row r="146" spans="2:4" ht="15">
      <c r="B146" s="193" t="s">
        <v>354</v>
      </c>
      <c r="C146" s="193" t="s">
        <v>328</v>
      </c>
      <c r="D146" s="114" t="str">
        <f t="shared" si="2"/>
        <v>George Miles</v>
      </c>
    </row>
    <row r="147" spans="2:4" ht="15">
      <c r="B147" s="193" t="s">
        <v>1266</v>
      </c>
      <c r="C147" s="193" t="s">
        <v>1257</v>
      </c>
      <c r="D147" s="114" t="str">
        <f t="shared" si="2"/>
        <v>Giovanni Muskardin</v>
      </c>
    </row>
    <row r="148" spans="2:4" ht="15">
      <c r="B148" s="193" t="s">
        <v>1265</v>
      </c>
      <c r="C148" s="193" t="s">
        <v>1254</v>
      </c>
      <c r="D148" s="114" t="str">
        <f t="shared" si="2"/>
        <v>Gisele Howell</v>
      </c>
    </row>
    <row r="149" spans="2:4" ht="15">
      <c r="B149" s="193" t="s">
        <v>546</v>
      </c>
      <c r="C149" s="193" t="s">
        <v>119</v>
      </c>
      <c r="D149" s="114" t="str">
        <f t="shared" si="2"/>
        <v>Glenn Williams</v>
      </c>
    </row>
    <row r="150" spans="2:4" ht="15">
      <c r="B150" s="193" t="s">
        <v>463</v>
      </c>
      <c r="C150" s="193" t="s">
        <v>421</v>
      </c>
      <c r="D150" s="114" t="str">
        <f t="shared" si="2"/>
        <v>Grant Booth</v>
      </c>
    </row>
    <row r="151" spans="2:4" ht="15">
      <c r="B151" s="193" t="s">
        <v>463</v>
      </c>
      <c r="C151" s="193" t="s">
        <v>620</v>
      </c>
      <c r="D151" s="114" t="str">
        <f t="shared" si="2"/>
        <v>Grant Weatherhead</v>
      </c>
    </row>
    <row r="152" spans="2:4" ht="15">
      <c r="B152" s="193" t="s">
        <v>977</v>
      </c>
      <c r="C152" s="193" t="s">
        <v>941</v>
      </c>
      <c r="D152" s="114" t="str">
        <f t="shared" si="2"/>
        <v>Grzegorz Zgudka</v>
      </c>
    </row>
    <row r="153" spans="2:4" ht="15">
      <c r="B153" s="193" t="s">
        <v>575</v>
      </c>
      <c r="C153" s="193" t="s">
        <v>576</v>
      </c>
      <c r="D153" s="114" t="str">
        <f t="shared" si="2"/>
        <v>Haris Sengul</v>
      </c>
    </row>
    <row r="154" spans="2:4" ht="15">
      <c r="B154" s="193" t="s">
        <v>971</v>
      </c>
      <c r="C154" s="193" t="s">
        <v>857</v>
      </c>
      <c r="D154" s="114" t="str">
        <f t="shared" si="2"/>
        <v>Harley Staley</v>
      </c>
    </row>
    <row r="155" spans="2:4" ht="15">
      <c r="B155" s="193" t="s">
        <v>80</v>
      </c>
      <c r="C155" s="193" t="s">
        <v>144</v>
      </c>
      <c r="D155" s="114" t="str">
        <f t="shared" si="2"/>
        <v>Harrison Dengate</v>
      </c>
    </row>
    <row r="156" spans="2:4" ht="15">
      <c r="B156" s="193" t="s">
        <v>80</v>
      </c>
      <c r="C156" s="193" t="s">
        <v>108</v>
      </c>
      <c r="D156" s="114" t="str">
        <f t="shared" si="2"/>
        <v>Harrison Grima</v>
      </c>
    </row>
    <row r="157" spans="2:4" ht="15">
      <c r="B157" s="193" t="s">
        <v>80</v>
      </c>
      <c r="C157" s="193" t="s">
        <v>328</v>
      </c>
      <c r="D157" s="114" t="str">
        <f t="shared" si="2"/>
        <v>Harrison Miles</v>
      </c>
    </row>
    <row r="158" spans="2:4" ht="15">
      <c r="B158" s="193" t="s">
        <v>80</v>
      </c>
      <c r="C158" s="193" t="s">
        <v>619</v>
      </c>
      <c r="D158" s="114" t="str">
        <f t="shared" si="2"/>
        <v>Harrison Morabito</v>
      </c>
    </row>
    <row r="159" spans="2:4" ht="15">
      <c r="B159" s="193" t="s">
        <v>80</v>
      </c>
      <c r="C159" s="193" t="s">
        <v>645</v>
      </c>
      <c r="D159" s="114" t="str">
        <f t="shared" si="2"/>
        <v>Harrison Stace</v>
      </c>
    </row>
    <row r="160" spans="2:4" ht="15">
      <c r="B160" s="193" t="s">
        <v>288</v>
      </c>
      <c r="C160" s="193" t="s">
        <v>1064</v>
      </c>
      <c r="D160" s="114" t="str">
        <f t="shared" si="2"/>
        <v>Harry Gomez</v>
      </c>
    </row>
    <row r="161" spans="2:4" ht="15">
      <c r="B161" s="193" t="s">
        <v>288</v>
      </c>
      <c r="C161" s="193" t="s">
        <v>1108</v>
      </c>
      <c r="D161" s="114" t="str">
        <f t="shared" si="2"/>
        <v>Harry Padovan</v>
      </c>
    </row>
    <row r="162" spans="2:4" ht="15">
      <c r="B162" s="193" t="s">
        <v>360</v>
      </c>
      <c r="C162" s="193" t="s">
        <v>410</v>
      </c>
      <c r="D162" s="114" t="str">
        <f t="shared" si="2"/>
        <v>Harvey Atkins</v>
      </c>
    </row>
    <row r="163" spans="2:4" ht="15">
      <c r="B163" s="193" t="s">
        <v>360</v>
      </c>
      <c r="C163" s="193" t="s">
        <v>274</v>
      </c>
      <c r="D163" s="114" t="str">
        <f t="shared" si="2"/>
        <v>Harvey Lazarevic</v>
      </c>
    </row>
    <row r="164" spans="2:4" ht="15">
      <c r="B164" s="193" t="s">
        <v>1140</v>
      </c>
      <c r="C164" s="193" t="s">
        <v>1137</v>
      </c>
      <c r="D164" s="114" t="str">
        <f t="shared" si="2"/>
        <v>Hassaan Alihabib</v>
      </c>
    </row>
    <row r="165" spans="2:4" ht="15">
      <c r="B165" s="193" t="s">
        <v>204</v>
      </c>
      <c r="C165" s="193" t="s">
        <v>180</v>
      </c>
      <c r="D165" s="114" t="str">
        <f t="shared" si="2"/>
        <v>Heath Robinson</v>
      </c>
    </row>
    <row r="166" spans="2:4" ht="15">
      <c r="B166" s="193" t="s">
        <v>1305</v>
      </c>
      <c r="C166" s="193" t="s">
        <v>640</v>
      </c>
      <c r="D166" s="114" t="str">
        <f t="shared" si="2"/>
        <v>Heidi Garland</v>
      </c>
    </row>
    <row r="167" spans="2:4" ht="15">
      <c r="B167" s="193" t="s">
        <v>1076</v>
      </c>
      <c r="C167" s="193" t="s">
        <v>1063</v>
      </c>
      <c r="D167" s="114" t="str">
        <f t="shared" si="2"/>
        <v>Helal Shmeissem</v>
      </c>
    </row>
    <row r="168" spans="2:4" ht="15">
      <c r="B168" s="193" t="s">
        <v>432</v>
      </c>
      <c r="C168" s="193" t="s">
        <v>433</v>
      </c>
      <c r="D168" s="114" t="str">
        <f t="shared" si="2"/>
        <v>Hemalatha Carasala</v>
      </c>
    </row>
    <row r="169" spans="2:4" ht="15">
      <c r="B169" s="193" t="s">
        <v>666</v>
      </c>
      <c r="C169" s="193" t="s">
        <v>640</v>
      </c>
      <c r="D169" s="114" t="str">
        <f t="shared" si="2"/>
        <v>Henry Garland</v>
      </c>
    </row>
    <row r="170" spans="2:4" ht="15">
      <c r="B170" s="193" t="s">
        <v>628</v>
      </c>
      <c r="C170" s="193" t="s">
        <v>1070</v>
      </c>
      <c r="D170" s="114" t="str">
        <f t="shared" si="2"/>
        <v>Hollie Coutts</v>
      </c>
    </row>
    <row r="171" spans="2:4" ht="15">
      <c r="B171" s="193" t="s">
        <v>628</v>
      </c>
      <c r="C171" s="193" t="s">
        <v>129</v>
      </c>
      <c r="D171" s="114" t="str">
        <f t="shared" si="2"/>
        <v>Hollie Jenkins</v>
      </c>
    </row>
    <row r="172" spans="2:4" ht="15">
      <c r="B172" s="193" t="s">
        <v>192</v>
      </c>
      <c r="C172" s="193" t="s">
        <v>1294</v>
      </c>
      <c r="D172" s="114" t="str">
        <f t="shared" si="2"/>
        <v>Hudson Barnes</v>
      </c>
    </row>
    <row r="173" spans="2:4" ht="15">
      <c r="B173" s="193" t="s">
        <v>192</v>
      </c>
      <c r="C173" s="193" t="s">
        <v>293</v>
      </c>
      <c r="D173" s="114" t="str">
        <f t="shared" si="2"/>
        <v>Hudson Petta</v>
      </c>
    </row>
    <row r="174" spans="2:4" ht="15">
      <c r="B174" s="193" t="s">
        <v>1160</v>
      </c>
      <c r="C174" s="193" t="s">
        <v>1108</v>
      </c>
      <c r="D174" s="114" t="str">
        <f t="shared" si="2"/>
        <v>Hugo Padovan</v>
      </c>
    </row>
    <row r="175" spans="2:4" ht="15">
      <c r="B175" s="193" t="s">
        <v>81</v>
      </c>
      <c r="C175" s="193" t="s">
        <v>100</v>
      </c>
      <c r="D175" s="114" t="str">
        <f t="shared" si="2"/>
        <v>Hunter Sydenham</v>
      </c>
    </row>
    <row r="176" spans="2:4" ht="15">
      <c r="B176" s="193" t="s">
        <v>1306</v>
      </c>
      <c r="C176" s="193" t="s">
        <v>1298</v>
      </c>
      <c r="D176" s="114" t="str">
        <f t="shared" si="2"/>
        <v>Ian McEwan</v>
      </c>
    </row>
    <row r="177" spans="2:4" ht="15">
      <c r="B177" s="193" t="s">
        <v>1306</v>
      </c>
      <c r="C177" s="193" t="s">
        <v>1291</v>
      </c>
      <c r="D177" s="114" t="str">
        <f t="shared" si="2"/>
        <v>Ian Raaff</v>
      </c>
    </row>
    <row r="178" spans="2:4" ht="15">
      <c r="B178" s="197" t="s">
        <v>942</v>
      </c>
      <c r="C178" s="193" t="s">
        <v>681</v>
      </c>
      <c r="D178" s="114" t="str">
        <f t="shared" si="2"/>
        <v>IAN Stones</v>
      </c>
    </row>
    <row r="179" spans="2:4" ht="15">
      <c r="B179" s="193" t="s">
        <v>561</v>
      </c>
      <c r="C179" s="193" t="s">
        <v>111</v>
      </c>
      <c r="D179" s="114" t="str">
        <f t="shared" si="2"/>
        <v>Isaiah Saade</v>
      </c>
    </row>
    <row r="180" spans="2:4" ht="15">
      <c r="B180" s="193" t="s">
        <v>541</v>
      </c>
      <c r="C180" s="193" t="s">
        <v>540</v>
      </c>
      <c r="D180" s="114" t="str">
        <f t="shared" si="2"/>
        <v>Isla Pisula</v>
      </c>
    </row>
    <row r="181" spans="2:4" ht="15">
      <c r="B181" s="193" t="s">
        <v>573</v>
      </c>
      <c r="C181" s="193" t="s">
        <v>572</v>
      </c>
      <c r="D181" s="114" t="str">
        <f t="shared" si="2"/>
        <v>Jacinta Schuyt</v>
      </c>
    </row>
    <row r="182" spans="2:4" ht="15">
      <c r="B182" s="193" t="s">
        <v>132</v>
      </c>
      <c r="C182" s="193" t="s">
        <v>1115</v>
      </c>
      <c r="D182" s="114" t="str">
        <f t="shared" si="2"/>
        <v>Jack Coaldrake</v>
      </c>
    </row>
    <row r="183" spans="2:4" ht="15">
      <c r="B183" s="193" t="s">
        <v>132</v>
      </c>
      <c r="C183" s="193" t="s">
        <v>333</v>
      </c>
      <c r="D183" s="114" t="str">
        <f t="shared" si="2"/>
        <v>Jack De Boynton</v>
      </c>
    </row>
    <row r="184" spans="2:4" ht="15">
      <c r="B184" s="193" t="s">
        <v>132</v>
      </c>
      <c r="C184" s="193" t="s">
        <v>626</v>
      </c>
      <c r="D184" s="114" t="str">
        <f t="shared" si="2"/>
        <v>Jack Gammie</v>
      </c>
    </row>
    <row r="185" spans="2:4" ht="15">
      <c r="B185" s="193" t="s">
        <v>132</v>
      </c>
      <c r="C185" s="193" t="s">
        <v>133</v>
      </c>
      <c r="D185" s="114" t="str">
        <f t="shared" si="2"/>
        <v>Jack Lemon</v>
      </c>
    </row>
    <row r="186" spans="2:4" ht="15">
      <c r="B186" s="193" t="s">
        <v>132</v>
      </c>
      <c r="C186" s="193" t="s">
        <v>166</v>
      </c>
      <c r="D186" s="114" t="str">
        <f t="shared" si="2"/>
        <v>Jack Taylor</v>
      </c>
    </row>
    <row r="187" spans="2:4" ht="15">
      <c r="B187" s="193" t="s">
        <v>132</v>
      </c>
      <c r="C187" s="193" t="s">
        <v>919</v>
      </c>
      <c r="D187" s="114" t="str">
        <f t="shared" si="2"/>
        <v>Jack Webster</v>
      </c>
    </row>
    <row r="188" spans="2:4" ht="15">
      <c r="B188" s="193" t="s">
        <v>132</v>
      </c>
      <c r="C188" s="193" t="s">
        <v>152</v>
      </c>
      <c r="D188" s="114" t="str">
        <f t="shared" si="2"/>
        <v>Jack Wilson</v>
      </c>
    </row>
    <row r="189" spans="2:4" ht="15">
      <c r="B189" s="193" t="s">
        <v>1142</v>
      </c>
      <c r="C189" s="193" t="s">
        <v>1138</v>
      </c>
      <c r="D189" s="114" t="str">
        <f t="shared" si="2"/>
        <v>Jackie Boatwright</v>
      </c>
    </row>
    <row r="190" spans="2:4" ht="15">
      <c r="B190" s="193" t="s">
        <v>664</v>
      </c>
      <c r="C190" s="193" t="s">
        <v>638</v>
      </c>
      <c r="D190" s="114" t="str">
        <f t="shared" si="2"/>
        <v>Jai Dolenc</v>
      </c>
    </row>
    <row r="191" spans="2:4" ht="15">
      <c r="B191" s="193" t="s">
        <v>664</v>
      </c>
      <c r="C191" s="193" t="s">
        <v>938</v>
      </c>
      <c r="D191" s="114" t="str">
        <f t="shared" si="2"/>
        <v>Jai Salter</v>
      </c>
    </row>
    <row r="192" spans="2:4" ht="15">
      <c r="B192" s="193" t="s">
        <v>91</v>
      </c>
      <c r="C192" s="193" t="s">
        <v>639</v>
      </c>
      <c r="D192" s="114" t="str">
        <f t="shared" si="2"/>
        <v>James Brett</v>
      </c>
    </row>
    <row r="193" spans="2:4" ht="15">
      <c r="B193" s="193" t="s">
        <v>91</v>
      </c>
      <c r="C193" s="193" t="s">
        <v>224</v>
      </c>
      <c r="D193" s="114" t="str">
        <f t="shared" si="2"/>
        <v>James Ford</v>
      </c>
    </row>
    <row r="194" spans="2:4" ht="15">
      <c r="B194" s="193" t="s">
        <v>91</v>
      </c>
      <c r="C194" s="193" t="s">
        <v>344</v>
      </c>
      <c r="D194" s="114" t="str">
        <f t="shared" ref="D194:D257" si="3">CONCATENATE(B194," ",C194)</f>
        <v>James Gauci</v>
      </c>
    </row>
    <row r="195" spans="2:4" ht="15">
      <c r="B195" s="193" t="s">
        <v>91</v>
      </c>
      <c r="C195" s="193" t="s">
        <v>1109</v>
      </c>
      <c r="D195" s="114" t="str">
        <f t="shared" si="3"/>
        <v>James Isaacs</v>
      </c>
    </row>
    <row r="196" spans="2:4">
      <c r="B196" t="s">
        <v>91</v>
      </c>
      <c r="C196" t="s">
        <v>854</v>
      </c>
      <c r="D196" s="114" t="str">
        <f t="shared" si="3"/>
        <v>James Keraunos</v>
      </c>
    </row>
    <row r="197" spans="2:4" ht="15">
      <c r="B197" s="193" t="s">
        <v>91</v>
      </c>
      <c r="C197" s="193" t="s">
        <v>394</v>
      </c>
      <c r="D197" s="114" t="str">
        <f t="shared" si="3"/>
        <v>James Morgan</v>
      </c>
    </row>
    <row r="198" spans="2:4" ht="15">
      <c r="B198" s="193" t="s">
        <v>91</v>
      </c>
      <c r="C198" s="193" t="s">
        <v>140</v>
      </c>
      <c r="D198" s="114" t="str">
        <f t="shared" si="3"/>
        <v>James Swarbrick</v>
      </c>
    </row>
    <row r="199" spans="2:4" ht="15">
      <c r="B199" s="197" t="s">
        <v>376</v>
      </c>
      <c r="C199" s="193" t="s">
        <v>1072</v>
      </c>
      <c r="D199" s="114" t="str">
        <f t="shared" si="3"/>
        <v>Jamie Deamer</v>
      </c>
    </row>
    <row r="200" spans="2:4" ht="15">
      <c r="B200" s="197" t="s">
        <v>376</v>
      </c>
      <c r="C200" s="193" t="s">
        <v>395</v>
      </c>
      <c r="D200" s="114" t="str">
        <f t="shared" si="3"/>
        <v>Jamie Su</v>
      </c>
    </row>
    <row r="201" spans="2:4" ht="15">
      <c r="B201" s="193" t="s">
        <v>366</v>
      </c>
      <c r="C201" s="193" t="s">
        <v>403</v>
      </c>
      <c r="D201" s="114" t="str">
        <f t="shared" si="3"/>
        <v>Jason Agresta</v>
      </c>
    </row>
    <row r="202" spans="2:4" ht="15">
      <c r="B202" s="197" t="s">
        <v>366</v>
      </c>
      <c r="C202" s="193" t="s">
        <v>927</v>
      </c>
      <c r="D202" s="114" t="str">
        <f t="shared" si="3"/>
        <v>Jason Hryniuk</v>
      </c>
    </row>
    <row r="203" spans="2:4" ht="15">
      <c r="B203" s="197" t="s">
        <v>950</v>
      </c>
      <c r="C203" s="193" t="s">
        <v>929</v>
      </c>
      <c r="D203" s="114" t="str">
        <f t="shared" si="3"/>
        <v>Jax Rogers</v>
      </c>
    </row>
    <row r="204" spans="2:4" ht="15">
      <c r="B204" s="193" t="s">
        <v>167</v>
      </c>
      <c r="C204" s="193" t="s">
        <v>121</v>
      </c>
      <c r="D204" s="114" t="str">
        <f t="shared" si="3"/>
        <v>Jeffrey Cooper</v>
      </c>
    </row>
    <row r="205" spans="2:4" ht="15">
      <c r="B205" s="193" t="s">
        <v>1308</v>
      </c>
      <c r="C205" s="193" t="s">
        <v>1295</v>
      </c>
      <c r="D205" s="114" t="str">
        <f t="shared" si="3"/>
        <v>Jenson Chiarella</v>
      </c>
    </row>
    <row r="206" spans="2:4" ht="15">
      <c r="B206" s="193" t="s">
        <v>1308</v>
      </c>
      <c r="C206" s="193" t="s">
        <v>1293</v>
      </c>
      <c r="D206" s="114" t="str">
        <f t="shared" si="3"/>
        <v>Jenson Foot</v>
      </c>
    </row>
    <row r="207" spans="2:4" ht="15">
      <c r="B207" s="193" t="s">
        <v>409</v>
      </c>
      <c r="C207" s="193" t="s">
        <v>410</v>
      </c>
      <c r="D207" s="114" t="str">
        <f t="shared" si="3"/>
        <v>Jeremy Atkins</v>
      </c>
    </row>
    <row r="208" spans="2:4" ht="15">
      <c r="B208" s="193" t="s">
        <v>409</v>
      </c>
      <c r="C208" s="193" t="s">
        <v>1067</v>
      </c>
      <c r="D208" s="114" t="str">
        <f t="shared" si="3"/>
        <v>Jeremy Sheather</v>
      </c>
    </row>
    <row r="209" spans="2:4" ht="15">
      <c r="B209" s="193" t="s">
        <v>1146</v>
      </c>
      <c r="C209" s="193" t="s">
        <v>1134</v>
      </c>
      <c r="D209" s="114" t="str">
        <f t="shared" si="3"/>
        <v>Jessica Crow</v>
      </c>
    </row>
    <row r="210" spans="2:4" ht="15">
      <c r="B210" s="193" t="s">
        <v>1146</v>
      </c>
      <c r="C210" s="193" t="s">
        <v>1111</v>
      </c>
      <c r="D210" s="114" t="str">
        <f t="shared" si="3"/>
        <v>Jessica Doak</v>
      </c>
    </row>
    <row r="211" spans="2:4" ht="15">
      <c r="B211" s="193" t="s">
        <v>77</v>
      </c>
      <c r="C211" s="193" t="s">
        <v>78</v>
      </c>
      <c r="D211" s="114" t="str">
        <f t="shared" si="3"/>
        <v>John Algie</v>
      </c>
    </row>
    <row r="212" spans="2:4" ht="15">
      <c r="B212" s="193" t="s">
        <v>77</v>
      </c>
      <c r="C212" s="193" t="s">
        <v>455</v>
      </c>
      <c r="D212" s="114" t="str">
        <f t="shared" si="3"/>
        <v>John Dixon</v>
      </c>
    </row>
    <row r="213" spans="2:4" ht="15">
      <c r="B213" s="193" t="s">
        <v>77</v>
      </c>
      <c r="C213" s="193" t="s">
        <v>178</v>
      </c>
      <c r="D213" s="114" t="str">
        <f t="shared" si="3"/>
        <v>John Glassington</v>
      </c>
    </row>
    <row r="214" spans="2:4" ht="15">
      <c r="B214" s="193" t="s">
        <v>77</v>
      </c>
      <c r="C214" s="193" t="s">
        <v>926</v>
      </c>
      <c r="D214" s="114" t="str">
        <f t="shared" si="3"/>
        <v>John Lambden</v>
      </c>
    </row>
    <row r="215" spans="2:4" ht="15">
      <c r="B215" s="197" t="s">
        <v>77</v>
      </c>
      <c r="C215" s="193" t="s">
        <v>1123</v>
      </c>
      <c r="D215" s="114" t="str">
        <f t="shared" si="3"/>
        <v>John Oates</v>
      </c>
    </row>
    <row r="216" spans="2:4" ht="15">
      <c r="B216" s="193" t="s">
        <v>77</v>
      </c>
      <c r="C216" s="193" t="s">
        <v>556</v>
      </c>
      <c r="D216" s="114" t="str">
        <f t="shared" si="3"/>
        <v>John Roecken</v>
      </c>
    </row>
    <row r="217" spans="2:4" ht="15">
      <c r="B217" s="193" t="s">
        <v>85</v>
      </c>
      <c r="C217" s="193" t="s">
        <v>278</v>
      </c>
      <c r="D217" s="114" t="str">
        <f t="shared" si="3"/>
        <v>Jordan House</v>
      </c>
    </row>
    <row r="218" spans="2:4" ht="15">
      <c r="B218" s="193" t="s">
        <v>85</v>
      </c>
      <c r="C218" s="193" t="s">
        <v>1062</v>
      </c>
      <c r="D218" s="114" t="str">
        <f t="shared" si="3"/>
        <v>Jordan Sutton</v>
      </c>
    </row>
    <row r="219" spans="2:4" ht="15">
      <c r="B219" s="193" t="s">
        <v>105</v>
      </c>
      <c r="C219" s="193" t="s">
        <v>1130</v>
      </c>
      <c r="D219" s="114" t="str">
        <f t="shared" si="3"/>
        <v>Joshua Ayoub</v>
      </c>
    </row>
    <row r="220" spans="2:4" ht="15">
      <c r="B220" s="193" t="s">
        <v>105</v>
      </c>
      <c r="C220" s="193" t="s">
        <v>109</v>
      </c>
      <c r="D220" s="114" t="str">
        <f t="shared" si="3"/>
        <v>Joshua Benaud</v>
      </c>
    </row>
    <row r="221" spans="2:4" ht="15">
      <c r="B221" s="193" t="s">
        <v>105</v>
      </c>
      <c r="C221" s="193" t="s">
        <v>859</v>
      </c>
      <c r="D221" s="114" t="str">
        <f t="shared" si="3"/>
        <v>Joshua Cody</v>
      </c>
    </row>
    <row r="222" spans="2:4" ht="15">
      <c r="B222" s="193" t="s">
        <v>105</v>
      </c>
      <c r="C222" s="193" t="s">
        <v>81</v>
      </c>
      <c r="D222" s="114" t="str">
        <f t="shared" si="3"/>
        <v>Joshua Hunter</v>
      </c>
    </row>
    <row r="223" spans="2:4" ht="15">
      <c r="B223" s="193" t="s">
        <v>105</v>
      </c>
      <c r="C223" s="193" t="s">
        <v>118</v>
      </c>
      <c r="D223" s="114" t="str">
        <f t="shared" si="3"/>
        <v>Joshua Jackson</v>
      </c>
    </row>
    <row r="224" spans="2:4" ht="15">
      <c r="B224" s="193" t="s">
        <v>105</v>
      </c>
      <c r="C224" s="193" t="s">
        <v>1107</v>
      </c>
      <c r="D224" s="114" t="str">
        <f t="shared" si="3"/>
        <v>Joshua Reynolds</v>
      </c>
    </row>
    <row r="225" spans="2:4" ht="15">
      <c r="B225" s="193" t="s">
        <v>105</v>
      </c>
      <c r="C225" s="193" t="s">
        <v>574</v>
      </c>
      <c r="D225" s="114" t="str">
        <f t="shared" si="3"/>
        <v>Joshua Seiffert</v>
      </c>
    </row>
    <row r="226" spans="2:4" ht="15">
      <c r="B226" s="193" t="s">
        <v>105</v>
      </c>
      <c r="C226" s="193" t="s">
        <v>106</v>
      </c>
      <c r="D226" s="114" t="str">
        <f t="shared" si="3"/>
        <v>Joshua Shipley</v>
      </c>
    </row>
    <row r="227" spans="2:4" ht="15">
      <c r="B227" s="197" t="s">
        <v>105</v>
      </c>
      <c r="C227" s="193" t="s">
        <v>583</v>
      </c>
      <c r="D227" s="114" t="str">
        <f t="shared" si="3"/>
        <v>Joshua Smith</v>
      </c>
    </row>
    <row r="228" spans="2:4" ht="15">
      <c r="B228" s="193" t="s">
        <v>456</v>
      </c>
      <c r="C228" s="193" t="s">
        <v>455</v>
      </c>
      <c r="D228" s="114" t="str">
        <f t="shared" si="3"/>
        <v>Julie Dixon</v>
      </c>
    </row>
    <row r="229" spans="2:4" ht="15">
      <c r="B229" s="193" t="s">
        <v>363</v>
      </c>
      <c r="C229" s="193" t="s">
        <v>286</v>
      </c>
      <c r="D229" s="114" t="str">
        <f t="shared" si="3"/>
        <v>Jye Wagstaff</v>
      </c>
    </row>
    <row r="230" spans="2:4" ht="15">
      <c r="B230" s="193" t="s">
        <v>1147</v>
      </c>
      <c r="C230" s="193" t="s">
        <v>1126</v>
      </c>
      <c r="D230" s="114" t="str">
        <f t="shared" si="3"/>
        <v>Kane Donaghey</v>
      </c>
    </row>
    <row r="231" spans="2:4" ht="15">
      <c r="B231" s="193" t="s">
        <v>972</v>
      </c>
      <c r="C231" s="193" t="s">
        <v>150</v>
      </c>
      <c r="D231" s="114" t="str">
        <f t="shared" si="3"/>
        <v>Kannon Crawshay</v>
      </c>
    </row>
    <row r="232" spans="2:4" ht="15">
      <c r="B232" s="193" t="s">
        <v>1167</v>
      </c>
      <c r="C232" s="193" t="s">
        <v>278</v>
      </c>
      <c r="D232" s="114" t="str">
        <f t="shared" si="3"/>
        <v>Karla House</v>
      </c>
    </row>
    <row r="233" spans="2:4" ht="15">
      <c r="B233" s="193" t="s">
        <v>418</v>
      </c>
      <c r="C233" s="193" t="s">
        <v>419</v>
      </c>
      <c r="D233" s="114" t="str">
        <f t="shared" si="3"/>
        <v>Karlo Bergman</v>
      </c>
    </row>
    <row r="234" spans="2:4">
      <c r="B234" t="s">
        <v>668</v>
      </c>
      <c r="C234" t="s">
        <v>145</v>
      </c>
      <c r="D234" s="114" t="str">
        <f t="shared" si="3"/>
        <v>Kayne MacDonald</v>
      </c>
    </row>
    <row r="235" spans="2:4" ht="15">
      <c r="B235" s="193" t="s">
        <v>474</v>
      </c>
      <c r="C235" s="193" t="s">
        <v>473</v>
      </c>
      <c r="D235" s="114" t="str">
        <f t="shared" si="3"/>
        <v>Keira Grace</v>
      </c>
    </row>
    <row r="236" spans="2:4" ht="15">
      <c r="B236" s="197" t="s">
        <v>657</v>
      </c>
      <c r="C236" s="193" t="s">
        <v>638</v>
      </c>
      <c r="D236" s="114" t="str">
        <f t="shared" si="3"/>
        <v>Kiel Dolenc</v>
      </c>
    </row>
    <row r="237" spans="2:4" ht="15">
      <c r="B237" s="193" t="s">
        <v>826</v>
      </c>
      <c r="C237" s="193" t="s">
        <v>1116</v>
      </c>
      <c r="D237" s="114" t="str">
        <f t="shared" si="3"/>
        <v>Kim Wheeler</v>
      </c>
    </row>
    <row r="238" spans="2:4" ht="15">
      <c r="B238" s="193" t="s">
        <v>365</v>
      </c>
      <c r="C238" s="193" t="s">
        <v>152</v>
      </c>
      <c r="D238" s="114" t="str">
        <f t="shared" si="3"/>
        <v>Koby Wilson</v>
      </c>
    </row>
    <row r="239" spans="2:4" ht="15">
      <c r="B239" s="193" t="s">
        <v>130</v>
      </c>
      <c r="C239" s="193" t="s">
        <v>129</v>
      </c>
      <c r="D239" s="114" t="str">
        <f t="shared" si="3"/>
        <v>Kody Jenkins</v>
      </c>
    </row>
    <row r="240" spans="2:4" ht="15">
      <c r="B240" s="193" t="s">
        <v>1151</v>
      </c>
      <c r="C240" s="193" t="s">
        <v>1119</v>
      </c>
      <c r="D240" s="114" t="str">
        <f t="shared" si="3"/>
        <v>Kristy Gray</v>
      </c>
    </row>
    <row r="241" spans="2:4" ht="15">
      <c r="B241" s="193" t="s">
        <v>131</v>
      </c>
      <c r="C241" s="193" t="s">
        <v>118</v>
      </c>
      <c r="D241" s="114" t="str">
        <f t="shared" si="3"/>
        <v>Kurtis Jackson</v>
      </c>
    </row>
    <row r="242" spans="2:4" ht="15">
      <c r="B242" s="193" t="s">
        <v>90</v>
      </c>
      <c r="C242" s="193" t="s">
        <v>402</v>
      </c>
      <c r="D242" s="114" t="str">
        <f t="shared" si="3"/>
        <v>Lachlan Bourke</v>
      </c>
    </row>
    <row r="243" spans="2:4" ht="15">
      <c r="B243" s="197" t="s">
        <v>90</v>
      </c>
      <c r="C243" s="193" t="s">
        <v>138</v>
      </c>
      <c r="D243" s="114" t="str">
        <f t="shared" si="3"/>
        <v>Lachlan Harris</v>
      </c>
    </row>
    <row r="244" spans="2:4" ht="15">
      <c r="B244" s="193" t="s">
        <v>90</v>
      </c>
      <c r="C244" s="193" t="s">
        <v>89</v>
      </c>
      <c r="D244" s="114" t="str">
        <f t="shared" si="3"/>
        <v>Lachlan Lynch</v>
      </c>
    </row>
    <row r="245" spans="2:4" ht="15">
      <c r="B245" s="193" t="s">
        <v>90</v>
      </c>
      <c r="C245" s="193" t="s">
        <v>1071</v>
      </c>
      <c r="D245" s="114" t="str">
        <f t="shared" si="3"/>
        <v>Lachlan Willoughby</v>
      </c>
    </row>
    <row r="246" spans="2:4" ht="15">
      <c r="B246" s="197" t="s">
        <v>375</v>
      </c>
      <c r="C246" s="193" t="s">
        <v>395</v>
      </c>
      <c r="D246" s="114" t="str">
        <f t="shared" si="3"/>
        <v>Lawrence Su</v>
      </c>
    </row>
    <row r="247" spans="2:4" ht="15">
      <c r="B247" s="193" t="s">
        <v>399</v>
      </c>
      <c r="C247" s="193" t="s">
        <v>584</v>
      </c>
      <c r="D247" s="114" t="str">
        <f t="shared" si="3"/>
        <v>Lee Somerville</v>
      </c>
    </row>
    <row r="248" spans="2:4" ht="15">
      <c r="B248" s="193" t="s">
        <v>1074</v>
      </c>
      <c r="C248" s="193" t="s">
        <v>1067</v>
      </c>
      <c r="D248" s="114" t="str">
        <f t="shared" si="3"/>
        <v>Lennox Sheather</v>
      </c>
    </row>
    <row r="249" spans="2:4" ht="15">
      <c r="B249" s="193" t="s">
        <v>378</v>
      </c>
      <c r="C249" s="193" t="s">
        <v>396</v>
      </c>
      <c r="D249" s="114" t="str">
        <f t="shared" si="3"/>
        <v>Leo Salerno</v>
      </c>
    </row>
    <row r="250" spans="2:4" ht="15">
      <c r="B250" s="193" t="s">
        <v>529</v>
      </c>
      <c r="C250" s="193" t="s">
        <v>110</v>
      </c>
      <c r="D250" s="114" t="str">
        <f t="shared" si="3"/>
        <v>Levi Oliver</v>
      </c>
    </row>
    <row r="251" spans="2:4" ht="15">
      <c r="B251" s="193" t="s">
        <v>122</v>
      </c>
      <c r="C251" s="193" t="s">
        <v>345</v>
      </c>
      <c r="D251" s="114" t="str">
        <f t="shared" si="3"/>
        <v>Lewis Gotch</v>
      </c>
    </row>
    <row r="252" spans="2:4" ht="15">
      <c r="B252" s="193" t="s">
        <v>122</v>
      </c>
      <c r="C252" s="193" t="s">
        <v>331</v>
      </c>
      <c r="D252" s="114" t="str">
        <f t="shared" si="3"/>
        <v>Lewis Gurney</v>
      </c>
    </row>
    <row r="253" spans="2:4">
      <c r="B253" t="s">
        <v>207</v>
      </c>
      <c r="C253" t="s">
        <v>337</v>
      </c>
      <c r="D253" s="114" t="str">
        <f t="shared" si="3"/>
        <v>Liam Mackie</v>
      </c>
    </row>
    <row r="254" spans="2:4" ht="15">
      <c r="B254" s="193" t="s">
        <v>207</v>
      </c>
      <c r="C254" s="193" t="s">
        <v>198</v>
      </c>
      <c r="D254" s="114" t="str">
        <f t="shared" si="3"/>
        <v>Liam Waters</v>
      </c>
    </row>
    <row r="255" spans="2:4" ht="15">
      <c r="B255" s="193" t="s">
        <v>207</v>
      </c>
      <c r="C255" s="193" t="s">
        <v>620</v>
      </c>
      <c r="D255" s="114" t="str">
        <f t="shared" si="3"/>
        <v>Liam Weatherhead</v>
      </c>
    </row>
    <row r="256" spans="2:4" ht="15">
      <c r="B256" s="193" t="s">
        <v>953</v>
      </c>
      <c r="C256" s="193" t="s">
        <v>681</v>
      </c>
      <c r="D256" s="114" t="str">
        <f t="shared" si="3"/>
        <v>Lilian Stones</v>
      </c>
    </row>
    <row r="257" spans="2:4" ht="15">
      <c r="B257" s="193" t="s">
        <v>1301</v>
      </c>
      <c r="C257" s="193" t="s">
        <v>929</v>
      </c>
      <c r="D257" s="114" t="str">
        <f t="shared" si="3"/>
        <v>LisaJane Rogers</v>
      </c>
    </row>
    <row r="258" spans="2:4" ht="15">
      <c r="B258" s="193" t="s">
        <v>1263</v>
      </c>
      <c r="C258" s="193" t="s">
        <v>166</v>
      </c>
      <c r="D258" s="114" t="str">
        <f t="shared" ref="D258:D321" si="4">CONCATENATE(B258," ",C258)</f>
        <v>Liza Taylor</v>
      </c>
    </row>
    <row r="259" spans="2:4" ht="15">
      <c r="B259" s="193" t="s">
        <v>135</v>
      </c>
      <c r="C259" s="193" t="s">
        <v>331</v>
      </c>
      <c r="D259" s="114" t="str">
        <f t="shared" si="4"/>
        <v>Logan Gurney</v>
      </c>
    </row>
    <row r="260" spans="2:4" ht="15">
      <c r="B260" s="197" t="s">
        <v>135</v>
      </c>
      <c r="C260" s="193" t="s">
        <v>622</v>
      </c>
      <c r="D260" s="114" t="str">
        <f t="shared" si="4"/>
        <v>Logan Scott</v>
      </c>
    </row>
    <row r="261" spans="2:4" ht="15">
      <c r="B261" s="193" t="s">
        <v>135</v>
      </c>
      <c r="C261" s="193" t="s">
        <v>146</v>
      </c>
      <c r="D261" s="114" t="str">
        <f t="shared" si="4"/>
        <v>Logan Spiteri</v>
      </c>
    </row>
    <row r="262" spans="2:4" ht="15">
      <c r="B262" s="197" t="s">
        <v>135</v>
      </c>
      <c r="C262" s="193" t="s">
        <v>1116</v>
      </c>
      <c r="D262" s="114" t="str">
        <f t="shared" si="4"/>
        <v>Logan Wheeler</v>
      </c>
    </row>
    <row r="263" spans="2:4" ht="15">
      <c r="B263" s="193" t="s">
        <v>1152</v>
      </c>
      <c r="C263" s="193" t="s">
        <v>1132</v>
      </c>
      <c r="D263" s="114" t="str">
        <f t="shared" si="4"/>
        <v>Lou Grozdanovski</v>
      </c>
    </row>
    <row r="264" spans="2:4" ht="15">
      <c r="B264" s="193" t="s">
        <v>147</v>
      </c>
      <c r="C264" s="193" t="s">
        <v>142</v>
      </c>
      <c r="D264" s="114" t="str">
        <f t="shared" si="4"/>
        <v>Lucas Youl</v>
      </c>
    </row>
    <row r="265" spans="2:4" ht="15">
      <c r="B265" s="193" t="s">
        <v>662</v>
      </c>
      <c r="C265" s="193" t="s">
        <v>635</v>
      </c>
      <c r="D265" s="114" t="str">
        <f t="shared" si="4"/>
        <v>Luka Kuster</v>
      </c>
    </row>
    <row r="266" spans="2:4" ht="15">
      <c r="B266" s="193" t="s">
        <v>364</v>
      </c>
      <c r="C266" s="193" t="s">
        <v>1122</v>
      </c>
      <c r="D266" s="114" t="str">
        <f t="shared" si="4"/>
        <v>Lukas Mikac</v>
      </c>
    </row>
    <row r="267" spans="2:4" ht="15">
      <c r="B267" s="193" t="s">
        <v>364</v>
      </c>
      <c r="C267" s="193" t="s">
        <v>110</v>
      </c>
      <c r="D267" s="114" t="str">
        <f t="shared" si="4"/>
        <v>Lukas Oliver</v>
      </c>
    </row>
    <row r="268" spans="2:4" ht="15">
      <c r="B268" s="193" t="s">
        <v>79</v>
      </c>
      <c r="C268" s="193" t="s">
        <v>470</v>
      </c>
      <c r="D268" s="114" t="str">
        <f t="shared" si="4"/>
        <v>Luke Gillespie</v>
      </c>
    </row>
    <row r="269" spans="2:4" ht="15">
      <c r="B269" s="197" t="s">
        <v>79</v>
      </c>
      <c r="C269" s="193" t="s">
        <v>1119</v>
      </c>
      <c r="D269" s="114" t="str">
        <f t="shared" si="4"/>
        <v>Luke Gray</v>
      </c>
    </row>
    <row r="270" spans="2:4" ht="15">
      <c r="B270" s="193" t="s">
        <v>79</v>
      </c>
      <c r="C270" s="193" t="s">
        <v>162</v>
      </c>
      <c r="D270" s="114" t="str">
        <f t="shared" si="4"/>
        <v>Luke Saker</v>
      </c>
    </row>
    <row r="271" spans="2:4" ht="15">
      <c r="B271" s="193" t="s">
        <v>79</v>
      </c>
      <c r="C271" s="193" t="s">
        <v>579</v>
      </c>
      <c r="D271" s="114" t="str">
        <f t="shared" si="4"/>
        <v>Luke Shepherd</v>
      </c>
    </row>
    <row r="272" spans="2:4" ht="15">
      <c r="B272" s="193" t="s">
        <v>411</v>
      </c>
      <c r="C272" s="193" t="s">
        <v>412</v>
      </c>
      <c r="D272" s="114" t="str">
        <f t="shared" si="4"/>
        <v>Lydia Balat</v>
      </c>
    </row>
    <row r="273" spans="2:4" ht="15">
      <c r="B273" s="193" t="s">
        <v>171</v>
      </c>
      <c r="C273" s="193" t="s">
        <v>1131</v>
      </c>
      <c r="D273" s="114" t="str">
        <f t="shared" si="4"/>
        <v>Marcus Kazzi</v>
      </c>
    </row>
    <row r="274" spans="2:4" ht="15">
      <c r="B274" s="193" t="s">
        <v>171</v>
      </c>
      <c r="C274" s="193" t="s">
        <v>193</v>
      </c>
      <c r="D274" s="114" t="str">
        <f t="shared" si="4"/>
        <v>Marcus Kemal</v>
      </c>
    </row>
    <row r="275" spans="2:4" ht="15">
      <c r="B275" s="193" t="s">
        <v>250</v>
      </c>
      <c r="C275" s="193" t="s">
        <v>585</v>
      </c>
      <c r="D275" s="114" t="str">
        <f t="shared" si="4"/>
        <v>Mario Sprajcer</v>
      </c>
    </row>
    <row r="276" spans="2:4" ht="15">
      <c r="B276" s="193" t="s">
        <v>563</v>
      </c>
      <c r="C276" s="193" t="s">
        <v>623</v>
      </c>
      <c r="D276" s="114" t="str">
        <f t="shared" si="4"/>
        <v>Mark Attard</v>
      </c>
    </row>
    <row r="277" spans="2:4" ht="15">
      <c r="B277" s="193" t="s">
        <v>563</v>
      </c>
      <c r="C277" s="193" t="s">
        <v>1126</v>
      </c>
      <c r="D277" s="114" t="str">
        <f t="shared" si="4"/>
        <v>Mark Donaghey</v>
      </c>
    </row>
    <row r="278" spans="2:4" ht="15">
      <c r="B278" s="197" t="s">
        <v>563</v>
      </c>
      <c r="C278" s="193" t="s">
        <v>401</v>
      </c>
      <c r="D278" s="114" t="str">
        <f t="shared" si="4"/>
        <v>Mark Thompson</v>
      </c>
    </row>
    <row r="279" spans="2:4" ht="15">
      <c r="B279" s="193" t="s">
        <v>1267</v>
      </c>
      <c r="C279" s="193" t="s">
        <v>1259</v>
      </c>
      <c r="D279" s="114" t="str">
        <f t="shared" si="4"/>
        <v>Mars Fraser</v>
      </c>
    </row>
    <row r="280" spans="2:4" ht="15">
      <c r="B280" s="193" t="s">
        <v>458</v>
      </c>
      <c r="C280" s="193" t="s">
        <v>117</v>
      </c>
      <c r="D280" s="114" t="str">
        <f t="shared" si="4"/>
        <v>Martin Emr</v>
      </c>
    </row>
    <row r="281" spans="2:4" ht="15">
      <c r="B281" s="197" t="s">
        <v>200</v>
      </c>
      <c r="C281" s="193" t="s">
        <v>408</v>
      </c>
      <c r="D281" s="114" t="str">
        <f t="shared" si="4"/>
        <v>Mason Ashdown</v>
      </c>
    </row>
    <row r="282" spans="2:4" ht="15">
      <c r="B282" s="193" t="s">
        <v>200</v>
      </c>
      <c r="C282" s="193" t="s">
        <v>338</v>
      </c>
      <c r="D282" s="114" t="str">
        <f t="shared" si="4"/>
        <v>Mason Mepham</v>
      </c>
    </row>
    <row r="283" spans="2:4" ht="15">
      <c r="B283" s="193" t="s">
        <v>389</v>
      </c>
      <c r="C283" s="193" t="s">
        <v>78</v>
      </c>
      <c r="D283" s="114" t="str">
        <f t="shared" si="4"/>
        <v>Mathew Algie</v>
      </c>
    </row>
    <row r="284" spans="2:4" ht="15">
      <c r="B284" s="193" t="s">
        <v>389</v>
      </c>
      <c r="C284" s="193" t="s">
        <v>1261</v>
      </c>
      <c r="D284" s="114" t="str">
        <f t="shared" si="4"/>
        <v>Mathew Davis</v>
      </c>
    </row>
    <row r="285" spans="2:4" ht="15">
      <c r="B285" s="197" t="s">
        <v>389</v>
      </c>
      <c r="C285" s="193" t="s">
        <v>532</v>
      </c>
      <c r="D285" s="114" t="str">
        <f t="shared" si="4"/>
        <v>Mathew Pearce</v>
      </c>
    </row>
    <row r="286" spans="2:4" ht="15">
      <c r="B286" s="193" t="s">
        <v>1144</v>
      </c>
      <c r="C286" s="193" t="s">
        <v>829</v>
      </c>
      <c r="D286" s="114" t="str">
        <f t="shared" si="4"/>
        <v>Matilda Bridge</v>
      </c>
    </row>
    <row r="287" spans="2:4" ht="15">
      <c r="B287" s="193" t="s">
        <v>99</v>
      </c>
      <c r="C287" s="193" t="s">
        <v>338</v>
      </c>
      <c r="D287" s="114" t="str">
        <f t="shared" si="4"/>
        <v>Matt Mepham</v>
      </c>
    </row>
    <row r="288" spans="2:4" ht="15">
      <c r="B288" s="193" t="s">
        <v>551</v>
      </c>
      <c r="C288" s="193" t="s">
        <v>1113</v>
      </c>
      <c r="D288" s="114" t="str">
        <f t="shared" si="4"/>
        <v>Matthew Berrell</v>
      </c>
    </row>
    <row r="289" spans="2:4" ht="15">
      <c r="B289" s="193" t="s">
        <v>551</v>
      </c>
      <c r="C289" s="193" t="s">
        <v>1128</v>
      </c>
      <c r="D289" s="114" t="str">
        <f t="shared" si="4"/>
        <v>Matthew Evans</v>
      </c>
    </row>
    <row r="290" spans="2:4" ht="15">
      <c r="B290" s="193" t="s">
        <v>551</v>
      </c>
      <c r="C290" s="193" t="s">
        <v>81</v>
      </c>
      <c r="D290" s="114" t="str">
        <f t="shared" si="4"/>
        <v>Matthew Hunter</v>
      </c>
    </row>
    <row r="291" spans="2:4" ht="15">
      <c r="B291" s="193" t="s">
        <v>551</v>
      </c>
      <c r="C291" s="193" t="s">
        <v>110</v>
      </c>
      <c r="D291" s="114" t="str">
        <f t="shared" si="4"/>
        <v>Matthew Oliver</v>
      </c>
    </row>
    <row r="292" spans="2:4" ht="15">
      <c r="B292" s="197" t="s">
        <v>551</v>
      </c>
      <c r="C292" s="193" t="s">
        <v>938</v>
      </c>
      <c r="D292" s="114" t="str">
        <f t="shared" si="4"/>
        <v>Matthew Salter</v>
      </c>
    </row>
    <row r="293" spans="2:4" ht="15">
      <c r="B293" s="193" t="s">
        <v>201</v>
      </c>
      <c r="C293" s="193" t="s">
        <v>141</v>
      </c>
      <c r="D293" s="114" t="str">
        <f t="shared" si="4"/>
        <v>Max Goodman</v>
      </c>
    </row>
    <row r="294" spans="2:4" ht="15">
      <c r="B294" s="193" t="s">
        <v>201</v>
      </c>
      <c r="C294" s="193" t="s">
        <v>398</v>
      </c>
      <c r="D294" s="114" t="str">
        <f t="shared" si="4"/>
        <v>Max Nader</v>
      </c>
    </row>
    <row r="295" spans="2:4" ht="15">
      <c r="B295" s="193" t="s">
        <v>373</v>
      </c>
      <c r="C295" s="193" t="s">
        <v>394</v>
      </c>
      <c r="D295" s="114" t="str">
        <f t="shared" si="4"/>
        <v>Maximus Morgan</v>
      </c>
    </row>
    <row r="296" spans="2:4" ht="15">
      <c r="B296" s="193" t="s">
        <v>1155</v>
      </c>
      <c r="C296" s="193" t="s">
        <v>1261</v>
      </c>
      <c r="D296" s="114" t="str">
        <f t="shared" si="4"/>
        <v>Megan Davis</v>
      </c>
    </row>
    <row r="297" spans="2:4" ht="15">
      <c r="B297" s="193" t="s">
        <v>1155</v>
      </c>
      <c r="C297" s="193" t="s">
        <v>129</v>
      </c>
      <c r="D297" s="114" t="str">
        <f t="shared" si="4"/>
        <v>Megan Jenkins</v>
      </c>
    </row>
    <row r="298" spans="2:4" ht="15">
      <c r="B298" s="193" t="s">
        <v>472</v>
      </c>
      <c r="C298" s="193" t="s">
        <v>141</v>
      </c>
      <c r="D298" s="114" t="str">
        <f t="shared" si="4"/>
        <v>Mellissa Goodman</v>
      </c>
    </row>
    <row r="299" spans="2:4" ht="15">
      <c r="B299" s="193" t="s">
        <v>1300</v>
      </c>
      <c r="C299" s="193" t="s">
        <v>340</v>
      </c>
      <c r="D299" s="114" t="str">
        <f t="shared" si="4"/>
        <v>MiaBelle Schellenberg</v>
      </c>
    </row>
    <row r="300" spans="2:4" ht="15">
      <c r="B300" s="193" t="s">
        <v>393</v>
      </c>
      <c r="C300" s="193" t="s">
        <v>1256</v>
      </c>
      <c r="D300" s="114" t="str">
        <f t="shared" si="4"/>
        <v>Michael Aouad</v>
      </c>
    </row>
    <row r="301" spans="2:4" ht="15">
      <c r="B301" s="193" t="s">
        <v>393</v>
      </c>
      <c r="C301" s="193" t="s">
        <v>344</v>
      </c>
      <c r="D301" s="114" t="str">
        <f t="shared" si="4"/>
        <v>Michael Gauci</v>
      </c>
    </row>
    <row r="302" spans="2:4" ht="15">
      <c r="B302" s="193" t="s">
        <v>393</v>
      </c>
      <c r="C302" s="193" t="s">
        <v>635</v>
      </c>
      <c r="D302" s="114" t="str">
        <f t="shared" si="4"/>
        <v>Michael Kuster</v>
      </c>
    </row>
    <row r="303" spans="2:4" ht="15">
      <c r="B303" s="193" t="s">
        <v>393</v>
      </c>
      <c r="C303" s="193" t="s">
        <v>328</v>
      </c>
      <c r="D303" s="114" t="str">
        <f t="shared" si="4"/>
        <v>Michael Miles</v>
      </c>
    </row>
    <row r="304" spans="2:4" ht="15">
      <c r="B304" s="193" t="s">
        <v>393</v>
      </c>
      <c r="C304" s="193" t="s">
        <v>1108</v>
      </c>
      <c r="D304" s="114" t="str">
        <f t="shared" si="4"/>
        <v>Michael Padovan</v>
      </c>
    </row>
    <row r="305" spans="2:4" ht="15">
      <c r="B305" s="197" t="s">
        <v>393</v>
      </c>
      <c r="C305" s="193" t="s">
        <v>583</v>
      </c>
      <c r="D305" s="114" t="str">
        <f t="shared" si="4"/>
        <v>Michael Smith</v>
      </c>
    </row>
    <row r="306" spans="2:4" ht="15">
      <c r="B306" s="193" t="s">
        <v>393</v>
      </c>
      <c r="C306" s="193" t="s">
        <v>603</v>
      </c>
      <c r="D306" s="114" t="str">
        <f t="shared" si="4"/>
        <v>Michael Walker</v>
      </c>
    </row>
    <row r="307" spans="2:4" ht="15">
      <c r="B307" s="193" t="s">
        <v>1145</v>
      </c>
      <c r="C307" s="193" t="s">
        <v>1120</v>
      </c>
      <c r="D307" s="114" t="str">
        <f t="shared" si="4"/>
        <v>Michelle Bruhn</v>
      </c>
    </row>
    <row r="308" spans="2:4" ht="15">
      <c r="B308" s="193" t="s">
        <v>1158</v>
      </c>
      <c r="C308" s="193" t="s">
        <v>1122</v>
      </c>
      <c r="D308" s="114" t="str">
        <f t="shared" si="4"/>
        <v>Milan Mikac</v>
      </c>
    </row>
    <row r="309" spans="2:4">
      <c r="B309" t="s">
        <v>202</v>
      </c>
      <c r="C309" t="s">
        <v>194</v>
      </c>
      <c r="D309" s="114" t="str">
        <f t="shared" si="4"/>
        <v>Mitch Lozina</v>
      </c>
    </row>
    <row r="310" spans="2:4" ht="15">
      <c r="B310" s="193" t="s">
        <v>107</v>
      </c>
      <c r="C310" s="193" t="s">
        <v>415</v>
      </c>
      <c r="D310" s="114" t="str">
        <f t="shared" si="4"/>
        <v>Mitchell Beever</v>
      </c>
    </row>
    <row r="311" spans="2:4" ht="15">
      <c r="B311" s="197" t="s">
        <v>107</v>
      </c>
      <c r="C311" s="193" t="s">
        <v>527</v>
      </c>
      <c r="D311" s="114" t="str">
        <f t="shared" si="4"/>
        <v>Mitchell Nicholls</v>
      </c>
    </row>
    <row r="312" spans="2:4">
      <c r="B312" t="s">
        <v>1311</v>
      </c>
      <c r="C312" t="s">
        <v>1299</v>
      </c>
      <c r="D312" s="114" t="str">
        <f t="shared" si="4"/>
        <v>Molly Frandsen</v>
      </c>
    </row>
    <row r="313" spans="2:4" ht="15">
      <c r="B313" s="193" t="s">
        <v>385</v>
      </c>
      <c r="C313" s="193" t="s">
        <v>103</v>
      </c>
      <c r="D313" s="114" t="str">
        <f t="shared" si="4"/>
        <v>Nadia Vermeulen</v>
      </c>
    </row>
    <row r="314" spans="2:4" ht="15">
      <c r="B314" s="193" t="s">
        <v>357</v>
      </c>
      <c r="C314" s="193" t="s">
        <v>470</v>
      </c>
      <c r="D314" s="114" t="str">
        <f t="shared" si="4"/>
        <v>Nate Gillespie</v>
      </c>
    </row>
    <row r="315" spans="2:4" ht="15">
      <c r="B315" s="193" t="s">
        <v>357</v>
      </c>
      <c r="C315" s="193" t="s">
        <v>220</v>
      </c>
      <c r="D315" s="114" t="str">
        <f t="shared" si="4"/>
        <v>Nate Hughes</v>
      </c>
    </row>
    <row r="316" spans="2:4" ht="15">
      <c r="B316" s="193" t="s">
        <v>357</v>
      </c>
      <c r="C316" s="193" t="s">
        <v>180</v>
      </c>
      <c r="D316" s="114" t="str">
        <f t="shared" si="4"/>
        <v>Nate Robinson</v>
      </c>
    </row>
    <row r="317" spans="2:4" ht="15">
      <c r="B317" s="193" t="s">
        <v>390</v>
      </c>
      <c r="C317" s="193" t="s">
        <v>427</v>
      </c>
      <c r="D317" s="114" t="str">
        <f t="shared" si="4"/>
        <v>Nathan Brown</v>
      </c>
    </row>
    <row r="318" spans="2:4" ht="15">
      <c r="B318" s="193" t="s">
        <v>390</v>
      </c>
      <c r="C318" s="193" t="s">
        <v>345</v>
      </c>
      <c r="D318" s="114" t="str">
        <f t="shared" si="4"/>
        <v>Nathan Gotch</v>
      </c>
    </row>
    <row r="319" spans="2:4" ht="15">
      <c r="B319" s="193" t="s">
        <v>600</v>
      </c>
      <c r="C319" s="193" t="s">
        <v>102</v>
      </c>
      <c r="D319" s="114" t="str">
        <f t="shared" si="4"/>
        <v>Neel Vats</v>
      </c>
    </row>
    <row r="320" spans="2:4" ht="15">
      <c r="B320" s="193" t="s">
        <v>660</v>
      </c>
      <c r="C320" s="193" t="s">
        <v>652</v>
      </c>
      <c r="D320" s="114" t="str">
        <f t="shared" si="4"/>
        <v>Nelson Bowen</v>
      </c>
    </row>
    <row r="321" spans="2:4" ht="15">
      <c r="B321" s="193" t="s">
        <v>387</v>
      </c>
      <c r="C321" s="193" t="s">
        <v>127</v>
      </c>
      <c r="D321" s="114" t="str">
        <f t="shared" si="4"/>
        <v>Nicholas Becker</v>
      </c>
    </row>
    <row r="322" spans="2:4" ht="15">
      <c r="B322" s="193" t="s">
        <v>374</v>
      </c>
      <c r="C322" s="193" t="s">
        <v>394</v>
      </c>
      <c r="D322" s="114" t="str">
        <f t="shared" ref="D322:D385" si="5">CONCATENATE(B322," ",C322)</f>
        <v>Nicolas Morgan</v>
      </c>
    </row>
    <row r="323" spans="2:4" ht="15">
      <c r="B323" s="193" t="s">
        <v>165</v>
      </c>
      <c r="C323" s="193" t="s">
        <v>338</v>
      </c>
      <c r="D323" s="114" t="str">
        <f t="shared" si="5"/>
        <v>Noah Mepham</v>
      </c>
    </row>
    <row r="324" spans="2:4" ht="15">
      <c r="B324" s="193" t="s">
        <v>165</v>
      </c>
      <c r="C324" s="193" t="s">
        <v>1139</v>
      </c>
      <c r="D324" s="114" t="str">
        <f t="shared" si="5"/>
        <v>Noah Serocki</v>
      </c>
    </row>
    <row r="325" spans="2:4" ht="15">
      <c r="B325" s="193" t="s">
        <v>165</v>
      </c>
      <c r="C325" s="193" t="s">
        <v>166</v>
      </c>
      <c r="D325" s="114" t="str">
        <f t="shared" si="5"/>
        <v>Noah Taylor</v>
      </c>
    </row>
    <row r="326" spans="2:4" ht="15">
      <c r="B326" s="193" t="s">
        <v>110</v>
      </c>
      <c r="C326" s="193" t="s">
        <v>655</v>
      </c>
      <c r="D326" s="114" t="str">
        <f t="shared" si="5"/>
        <v>Oliver Cole</v>
      </c>
    </row>
    <row r="327" spans="2:4" ht="15">
      <c r="B327" s="193" t="s">
        <v>110</v>
      </c>
      <c r="C327" s="193" t="s">
        <v>822</v>
      </c>
      <c r="D327" s="114" t="str">
        <f t="shared" si="5"/>
        <v>Oliver Estasy</v>
      </c>
    </row>
    <row r="328" spans="2:4" ht="15">
      <c r="B328" s="193" t="s">
        <v>110</v>
      </c>
      <c r="C328" s="193" t="s">
        <v>111</v>
      </c>
      <c r="D328" s="114" t="str">
        <f t="shared" si="5"/>
        <v>Oliver Saade</v>
      </c>
    </row>
    <row r="329" spans="2:4" ht="15">
      <c r="B329" s="193" t="s">
        <v>968</v>
      </c>
      <c r="C329" s="193" t="s">
        <v>918</v>
      </c>
      <c r="D329" s="114" t="str">
        <f t="shared" si="5"/>
        <v>Olivia Kus</v>
      </c>
    </row>
    <row r="330" spans="2:4" ht="15">
      <c r="B330" s="193" t="s">
        <v>1264</v>
      </c>
      <c r="C330" s="193" t="s">
        <v>1252</v>
      </c>
      <c r="D330" s="114" t="str">
        <f t="shared" si="5"/>
        <v>Oriana Kita</v>
      </c>
    </row>
    <row r="331" spans="2:4" ht="15">
      <c r="B331" s="193" t="s">
        <v>423</v>
      </c>
      <c r="C331" s="193" t="s">
        <v>424</v>
      </c>
      <c r="D331" s="114" t="str">
        <f t="shared" si="5"/>
        <v>Owen Bragg</v>
      </c>
    </row>
    <row r="332" spans="2:4" ht="15">
      <c r="B332" s="193" t="s">
        <v>423</v>
      </c>
      <c r="C332" s="193" t="s">
        <v>640</v>
      </c>
      <c r="D332" s="114" t="str">
        <f t="shared" si="5"/>
        <v>Owen Garland</v>
      </c>
    </row>
    <row r="333" spans="2:4" ht="15">
      <c r="B333" s="193" t="s">
        <v>444</v>
      </c>
      <c r="C333" s="193" t="s">
        <v>518</v>
      </c>
      <c r="D333" s="114" t="str">
        <f t="shared" si="5"/>
        <v>Pamela Mathews</v>
      </c>
    </row>
    <row r="334" spans="2:4" ht="15">
      <c r="B334" s="193" t="s">
        <v>959</v>
      </c>
      <c r="C334" s="193" t="s">
        <v>852</v>
      </c>
      <c r="D334" s="114" t="str">
        <f t="shared" si="5"/>
        <v>Patrick Catanzariti</v>
      </c>
    </row>
    <row r="335" spans="2:4" ht="15">
      <c r="B335" s="193" t="s">
        <v>461</v>
      </c>
      <c r="C335" s="193" t="s">
        <v>1138</v>
      </c>
      <c r="D335" s="114" t="str">
        <f t="shared" si="5"/>
        <v>Paul Boatwright</v>
      </c>
    </row>
    <row r="336" spans="2:4" ht="15">
      <c r="B336" s="193" t="s">
        <v>461</v>
      </c>
      <c r="C336" s="193" t="s">
        <v>81</v>
      </c>
      <c r="D336" s="114" t="str">
        <f t="shared" si="5"/>
        <v>Paul Hunter</v>
      </c>
    </row>
    <row r="337" spans="2:4" ht="15">
      <c r="B337" s="193" t="s">
        <v>461</v>
      </c>
      <c r="C337" s="193" t="s">
        <v>928</v>
      </c>
      <c r="D337" s="114" t="str">
        <f t="shared" si="5"/>
        <v>Paul Renshaw</v>
      </c>
    </row>
    <row r="338" spans="2:4" ht="15">
      <c r="B338" s="193" t="s">
        <v>461</v>
      </c>
      <c r="C338" s="193" t="s">
        <v>1107</v>
      </c>
      <c r="D338" s="114" t="str">
        <f t="shared" si="5"/>
        <v>Paul Reynolds</v>
      </c>
    </row>
    <row r="339" spans="2:4" ht="15">
      <c r="B339" s="193" t="s">
        <v>461</v>
      </c>
      <c r="C339" s="193" t="s">
        <v>152</v>
      </c>
      <c r="D339" s="114" t="str">
        <f t="shared" si="5"/>
        <v>Paul Wilson</v>
      </c>
    </row>
    <row r="340" spans="2:4" ht="15">
      <c r="B340" s="193" t="s">
        <v>483</v>
      </c>
      <c r="C340" s="193" t="s">
        <v>1110</v>
      </c>
      <c r="D340" s="114" t="str">
        <f t="shared" si="5"/>
        <v>Peter Pontello</v>
      </c>
    </row>
    <row r="341" spans="2:4" ht="15">
      <c r="B341" s="197" t="s">
        <v>483</v>
      </c>
      <c r="C341" s="193" t="s">
        <v>1296</v>
      </c>
      <c r="D341" s="114" t="str">
        <f t="shared" si="5"/>
        <v>Peter Tusa</v>
      </c>
    </row>
    <row r="342" spans="2:4" ht="15">
      <c r="B342" s="193" t="s">
        <v>670</v>
      </c>
      <c r="C342" s="193" t="s">
        <v>1260</v>
      </c>
      <c r="D342" s="114" t="str">
        <f t="shared" si="5"/>
        <v>Phillip Livingstone</v>
      </c>
    </row>
    <row r="343" spans="2:4" ht="15">
      <c r="B343" s="193" t="s">
        <v>1271</v>
      </c>
      <c r="C343" s="193" t="s">
        <v>1261</v>
      </c>
      <c r="D343" s="114" t="str">
        <f t="shared" si="5"/>
        <v>Quinn Davis</v>
      </c>
    </row>
    <row r="344" spans="2:4" ht="15">
      <c r="B344" s="193" t="s">
        <v>1270</v>
      </c>
      <c r="C344" s="193" t="s">
        <v>1261</v>
      </c>
      <c r="D344" s="114" t="str">
        <f t="shared" si="5"/>
        <v>Raffi Davis</v>
      </c>
    </row>
    <row r="345" spans="2:4" ht="15">
      <c r="B345" s="193" t="s">
        <v>543</v>
      </c>
      <c r="C345" s="193" t="s">
        <v>180</v>
      </c>
      <c r="D345" s="114" t="str">
        <f t="shared" si="5"/>
        <v>Reece Robinson</v>
      </c>
    </row>
    <row r="346" spans="2:4" ht="15">
      <c r="B346" s="193" t="s">
        <v>555</v>
      </c>
      <c r="C346" s="193" t="s">
        <v>180</v>
      </c>
      <c r="D346" s="114" t="str">
        <f t="shared" si="5"/>
        <v>Reed Robinson</v>
      </c>
    </row>
    <row r="347" spans="2:4" ht="15">
      <c r="B347" s="193" t="s">
        <v>468</v>
      </c>
      <c r="C347" s="193" t="s">
        <v>1127</v>
      </c>
      <c r="D347" s="114" t="str">
        <f t="shared" si="5"/>
        <v>Richard Drooger</v>
      </c>
    </row>
    <row r="348" spans="2:4" ht="15">
      <c r="B348" s="193" t="s">
        <v>468</v>
      </c>
      <c r="C348" s="193" t="s">
        <v>1289</v>
      </c>
      <c r="D348" s="114" t="str">
        <f t="shared" si="5"/>
        <v>Richard Larkins</v>
      </c>
    </row>
    <row r="349" spans="2:4" ht="15">
      <c r="B349" s="193" t="s">
        <v>184</v>
      </c>
      <c r="C349" s="193" t="s">
        <v>281</v>
      </c>
      <c r="D349" s="114" t="str">
        <f t="shared" si="5"/>
        <v>Riley Abel</v>
      </c>
    </row>
    <row r="350" spans="2:4" ht="15">
      <c r="B350" s="193" t="s">
        <v>184</v>
      </c>
      <c r="C350" s="193" t="s">
        <v>935</v>
      </c>
      <c r="D350" s="114" t="str">
        <f t="shared" si="5"/>
        <v>Riley Bedford</v>
      </c>
    </row>
    <row r="351" spans="2:4" ht="15">
      <c r="B351" s="193" t="s">
        <v>184</v>
      </c>
      <c r="C351" s="193" t="s">
        <v>106</v>
      </c>
      <c r="D351" s="114" t="str">
        <f t="shared" si="5"/>
        <v>Riley Shipley</v>
      </c>
    </row>
    <row r="352" spans="2:4" ht="15">
      <c r="B352" s="193" t="s">
        <v>380</v>
      </c>
      <c r="C352" s="193" t="s">
        <v>397</v>
      </c>
      <c r="D352" s="114" t="str">
        <f t="shared" si="5"/>
        <v>Rishi Pothori</v>
      </c>
    </row>
    <row r="353" spans="2:4" ht="15">
      <c r="B353" s="193" t="s">
        <v>381</v>
      </c>
      <c r="C353" s="193" t="s">
        <v>173</v>
      </c>
      <c r="D353" s="114" t="str">
        <f t="shared" si="5"/>
        <v>Robert Cribbin</v>
      </c>
    </row>
    <row r="354" spans="2:4" ht="15">
      <c r="B354" s="193" t="s">
        <v>381</v>
      </c>
      <c r="C354" s="193" t="s">
        <v>638</v>
      </c>
      <c r="D354" s="114" t="str">
        <f t="shared" si="5"/>
        <v>Robert Dolenc</v>
      </c>
    </row>
    <row r="355" spans="2:4" ht="15">
      <c r="B355" s="193" t="s">
        <v>381</v>
      </c>
      <c r="C355" s="193" t="s">
        <v>618</v>
      </c>
      <c r="D355" s="114" t="str">
        <f t="shared" si="5"/>
        <v>Robert Rhodes</v>
      </c>
    </row>
    <row r="356" spans="2:4" ht="15">
      <c r="B356" s="197" t="s">
        <v>381</v>
      </c>
      <c r="C356" s="193" t="s">
        <v>468</v>
      </c>
      <c r="D356" s="114" t="str">
        <f t="shared" si="5"/>
        <v>Robert Richard</v>
      </c>
    </row>
    <row r="357" spans="2:4" ht="15">
      <c r="B357" s="193" t="s">
        <v>381</v>
      </c>
      <c r="C357" s="193" t="s">
        <v>1133</v>
      </c>
      <c r="D357" s="114" t="str">
        <f t="shared" si="5"/>
        <v>Robert Sinclair</v>
      </c>
    </row>
    <row r="358" spans="2:4" ht="15">
      <c r="B358" s="193" t="s">
        <v>416</v>
      </c>
      <c r="C358" s="193" t="s">
        <v>417</v>
      </c>
      <c r="D358" s="114" t="str">
        <f t="shared" si="5"/>
        <v>Rodney Bellbowen</v>
      </c>
    </row>
    <row r="359" spans="2:4" ht="15">
      <c r="B359" s="193" t="s">
        <v>547</v>
      </c>
      <c r="C359" s="193" t="s">
        <v>548</v>
      </c>
      <c r="D359" s="114" t="str">
        <f t="shared" si="5"/>
        <v>Romel Reyes</v>
      </c>
    </row>
    <row r="360" spans="2:4" ht="15">
      <c r="B360" s="193" t="s">
        <v>526</v>
      </c>
      <c r="C360" s="193" t="s">
        <v>1118</v>
      </c>
      <c r="D360" s="114" t="str">
        <f t="shared" si="5"/>
        <v>Romeo Cavaco</v>
      </c>
    </row>
    <row r="361" spans="2:4" ht="15">
      <c r="B361" s="193" t="s">
        <v>413</v>
      </c>
      <c r="C361" s="193" t="s">
        <v>127</v>
      </c>
      <c r="D361" s="114" t="str">
        <f t="shared" si="5"/>
        <v>Russell Becker</v>
      </c>
    </row>
    <row r="362" spans="2:4" ht="15">
      <c r="B362" s="193" t="s">
        <v>92</v>
      </c>
      <c r="C362" s="193" t="s">
        <v>454</v>
      </c>
      <c r="D362" s="114" t="str">
        <f t="shared" si="5"/>
        <v>Ryan Delicata</v>
      </c>
    </row>
    <row r="363" spans="2:4" ht="15">
      <c r="B363" s="193" t="s">
        <v>92</v>
      </c>
      <c r="C363" s="193" t="s">
        <v>925</v>
      </c>
      <c r="D363" s="114" t="str">
        <f t="shared" si="5"/>
        <v>Ryan Monaghan</v>
      </c>
    </row>
    <row r="364" spans="2:4" ht="15">
      <c r="B364" s="193" t="s">
        <v>92</v>
      </c>
      <c r="C364" s="193" t="s">
        <v>542</v>
      </c>
      <c r="D364" s="114" t="str">
        <f t="shared" si="5"/>
        <v>Ryan Portelli</v>
      </c>
    </row>
    <row r="365" spans="2:4" ht="15">
      <c r="B365" s="193" t="s">
        <v>92</v>
      </c>
      <c r="C365" s="193" t="s">
        <v>922</v>
      </c>
      <c r="D365" s="114" t="str">
        <f t="shared" si="5"/>
        <v>Ryan Uren</v>
      </c>
    </row>
    <row r="366" spans="2:4" ht="15">
      <c r="B366" s="193" t="s">
        <v>1272</v>
      </c>
      <c r="C366" s="193" t="s">
        <v>394</v>
      </c>
      <c r="D366" s="114" t="str">
        <f t="shared" si="5"/>
        <v>Ryley Morgan</v>
      </c>
    </row>
    <row r="367" spans="2:4" ht="15">
      <c r="B367" s="193" t="s">
        <v>113</v>
      </c>
      <c r="C367" s="193" t="s">
        <v>114</v>
      </c>
      <c r="D367" s="114" t="str">
        <f t="shared" si="5"/>
        <v>Sam Dartell</v>
      </c>
    </row>
    <row r="368" spans="2:4" ht="15">
      <c r="B368" s="193" t="s">
        <v>1307</v>
      </c>
      <c r="C368" s="193" t="s">
        <v>1293</v>
      </c>
      <c r="D368" s="114" t="str">
        <f t="shared" si="5"/>
        <v>Samantha Foot</v>
      </c>
    </row>
    <row r="369" spans="2:4" ht="15">
      <c r="B369" s="193" t="s">
        <v>96</v>
      </c>
      <c r="C369" s="193" t="s">
        <v>1113</v>
      </c>
      <c r="D369" s="114" t="str">
        <f t="shared" si="5"/>
        <v>Samuel Berrell</v>
      </c>
    </row>
    <row r="370" spans="2:4" ht="15">
      <c r="B370" s="193" t="s">
        <v>96</v>
      </c>
      <c r="C370" s="193" t="s">
        <v>95</v>
      </c>
      <c r="D370" s="114" t="str">
        <f t="shared" si="5"/>
        <v>Samuel Phillips</v>
      </c>
    </row>
    <row r="371" spans="2:4" ht="15">
      <c r="B371" s="193" t="s">
        <v>622</v>
      </c>
      <c r="C371" s="193" t="s">
        <v>121</v>
      </c>
      <c r="D371" s="114" t="str">
        <f t="shared" si="5"/>
        <v>Scott Cooper</v>
      </c>
    </row>
    <row r="372" spans="2:4" ht="15">
      <c r="B372" s="197" t="s">
        <v>622</v>
      </c>
      <c r="C372" s="193" t="s">
        <v>930</v>
      </c>
      <c r="D372" s="114" t="str">
        <f t="shared" si="5"/>
        <v>Scott Sherrington</v>
      </c>
    </row>
    <row r="373" spans="2:4" ht="15">
      <c r="B373" s="193" t="s">
        <v>622</v>
      </c>
      <c r="C373" s="193" t="s">
        <v>1071</v>
      </c>
      <c r="D373" s="114" t="str">
        <f t="shared" si="5"/>
        <v>Scott Willoughby</v>
      </c>
    </row>
    <row r="374" spans="2:4" ht="15">
      <c r="B374" s="197" t="s">
        <v>943</v>
      </c>
      <c r="C374" s="193" t="s">
        <v>527</v>
      </c>
      <c r="D374" s="114" t="str">
        <f t="shared" si="5"/>
        <v>Sebastian Nicholls</v>
      </c>
    </row>
    <row r="375" spans="2:4" ht="15">
      <c r="B375" s="193" t="s">
        <v>535</v>
      </c>
      <c r="C375" s="193" t="s">
        <v>1112</v>
      </c>
      <c r="D375" s="114" t="str">
        <f t="shared" si="5"/>
        <v>Shane Kent</v>
      </c>
    </row>
    <row r="376" spans="2:4" ht="15">
      <c r="B376" s="193" t="s">
        <v>535</v>
      </c>
      <c r="C376" s="193" t="s">
        <v>1125</v>
      </c>
      <c r="D376" s="114" t="str">
        <f t="shared" si="5"/>
        <v>Shane Pinter</v>
      </c>
    </row>
    <row r="377" spans="2:4" ht="15">
      <c r="B377" s="193" t="s">
        <v>535</v>
      </c>
      <c r="C377" s="193" t="s">
        <v>152</v>
      </c>
      <c r="D377" s="114" t="str">
        <f t="shared" si="5"/>
        <v>Shane Wilson</v>
      </c>
    </row>
    <row r="378" spans="2:4" ht="15">
      <c r="B378" s="197" t="s">
        <v>407</v>
      </c>
      <c r="C378" s="193" t="s">
        <v>408</v>
      </c>
      <c r="D378" s="114" t="str">
        <f t="shared" si="5"/>
        <v>Shayne Ashdown</v>
      </c>
    </row>
    <row r="379" spans="2:4" ht="15">
      <c r="B379" s="193" t="s">
        <v>1268</v>
      </c>
      <c r="C379" s="193" t="s">
        <v>399</v>
      </c>
      <c r="D379" s="114" t="str">
        <f t="shared" si="5"/>
        <v>Shih-Hung Lee</v>
      </c>
    </row>
    <row r="380" spans="2:4" ht="15">
      <c r="B380" s="193" t="s">
        <v>1310</v>
      </c>
      <c r="C380" s="193" t="s">
        <v>1297</v>
      </c>
      <c r="D380" s="114" t="str">
        <f t="shared" si="5"/>
        <v>Sidonie Eccles</v>
      </c>
    </row>
    <row r="381" spans="2:4" ht="15">
      <c r="B381" s="193" t="s">
        <v>469</v>
      </c>
      <c r="C381" s="193" t="s">
        <v>1251</v>
      </c>
      <c r="D381" s="114" t="str">
        <f t="shared" si="5"/>
        <v>Sienna Tullipan</v>
      </c>
    </row>
    <row r="382" spans="2:4" ht="15">
      <c r="B382" s="193" t="s">
        <v>450</v>
      </c>
      <c r="C382" s="193" t="s">
        <v>114</v>
      </c>
      <c r="D382" s="114" t="str">
        <f t="shared" si="5"/>
        <v>Simon Dartell</v>
      </c>
    </row>
    <row r="383" spans="2:4" ht="15">
      <c r="B383" s="193" t="s">
        <v>450</v>
      </c>
      <c r="C383" s="193" t="s">
        <v>451</v>
      </c>
      <c r="D383" s="114" t="str">
        <f t="shared" si="5"/>
        <v>Simon Davison</v>
      </c>
    </row>
    <row r="384" spans="2:4" ht="15">
      <c r="B384" s="193" t="s">
        <v>1148</v>
      </c>
      <c r="C384" s="193" t="s">
        <v>1127</v>
      </c>
      <c r="D384" s="114" t="str">
        <f t="shared" si="5"/>
        <v>Stanley Drooger</v>
      </c>
    </row>
    <row r="385" spans="2:4" ht="15">
      <c r="B385" s="193" t="s">
        <v>392</v>
      </c>
      <c r="C385" s="193" t="s">
        <v>189</v>
      </c>
      <c r="D385" s="114" t="str">
        <f t="shared" si="5"/>
        <v>Stephen Donley</v>
      </c>
    </row>
    <row r="386" spans="2:4" ht="15">
      <c r="B386" s="193" t="s">
        <v>392</v>
      </c>
      <c r="C386" s="193" t="s">
        <v>636</v>
      </c>
      <c r="D386" s="114" t="str">
        <f t="shared" ref="D386:D449" si="6">CONCATENATE(B386," ",C386)</f>
        <v>Stephen Taulanga</v>
      </c>
    </row>
    <row r="387" spans="2:4" ht="15">
      <c r="B387" s="193" t="s">
        <v>392</v>
      </c>
      <c r="C387" s="193" t="s">
        <v>199</v>
      </c>
      <c r="D387" s="114" t="str">
        <f t="shared" si="6"/>
        <v>Stephen Zerafa</v>
      </c>
    </row>
    <row r="388" spans="2:4" ht="15">
      <c r="B388" s="193" t="s">
        <v>658</v>
      </c>
      <c r="C388" s="193" t="s">
        <v>639</v>
      </c>
      <c r="D388" s="114" t="str">
        <f t="shared" si="6"/>
        <v>Steven Brett</v>
      </c>
    </row>
    <row r="389" spans="2:4" ht="15">
      <c r="B389" s="193" t="s">
        <v>1162</v>
      </c>
      <c r="C389" s="193" t="s">
        <v>618</v>
      </c>
      <c r="D389" s="114" t="str">
        <f t="shared" si="6"/>
        <v>Tamika Rhodes</v>
      </c>
    </row>
    <row r="390" spans="2:4" ht="15">
      <c r="B390" s="193" t="s">
        <v>485</v>
      </c>
      <c r="C390" s="193" t="s">
        <v>272</v>
      </c>
      <c r="D390" s="114" t="str">
        <f t="shared" si="6"/>
        <v>Tammie Hotz</v>
      </c>
    </row>
    <row r="391" spans="2:4" ht="15">
      <c r="B391" s="193" t="s">
        <v>1157</v>
      </c>
      <c r="C391" s="193" t="s">
        <v>635</v>
      </c>
      <c r="D391" s="114" t="str">
        <f t="shared" si="6"/>
        <v>Tanya Kuster</v>
      </c>
    </row>
    <row r="392" spans="2:4" ht="15">
      <c r="B392" s="193" t="s">
        <v>352</v>
      </c>
      <c r="C392" s="193" t="s">
        <v>482</v>
      </c>
      <c r="D392" s="114" t="str">
        <f t="shared" si="6"/>
        <v>Thomas Hearn</v>
      </c>
    </row>
    <row r="393" spans="2:4" ht="15">
      <c r="B393" s="193" t="s">
        <v>352</v>
      </c>
      <c r="C393" s="193" t="s">
        <v>601</v>
      </c>
      <c r="D393" s="114" t="str">
        <f t="shared" si="6"/>
        <v>Thomas Vella</v>
      </c>
    </row>
    <row r="394" spans="2:4" ht="15">
      <c r="B394" s="193" t="s">
        <v>963</v>
      </c>
      <c r="C394" s="193" t="s">
        <v>861</v>
      </c>
      <c r="D394" s="114" t="str">
        <f t="shared" si="6"/>
        <v>Tim Bevan</v>
      </c>
    </row>
    <row r="395" spans="2:4" ht="15">
      <c r="B395" s="193" t="s">
        <v>963</v>
      </c>
      <c r="C395" s="193" t="s">
        <v>1262</v>
      </c>
      <c r="D395" s="114" t="str">
        <f t="shared" si="6"/>
        <v>Tim Kolloff</v>
      </c>
    </row>
    <row r="396" spans="2:4" ht="15">
      <c r="B396" s="193" t="s">
        <v>181</v>
      </c>
      <c r="C396" s="193" t="s">
        <v>347</v>
      </c>
      <c r="D396" s="114" t="str">
        <f t="shared" si="6"/>
        <v>Timothy Colombrita</v>
      </c>
    </row>
    <row r="397" spans="2:4" ht="15">
      <c r="B397" s="193" t="s">
        <v>1161</v>
      </c>
      <c r="C397" s="193" t="s">
        <v>1135</v>
      </c>
      <c r="D397" s="114" t="str">
        <f t="shared" si="6"/>
        <v>Tina Reslan</v>
      </c>
    </row>
    <row r="398" spans="2:4" ht="15">
      <c r="B398" s="193" t="s">
        <v>539</v>
      </c>
      <c r="C398" s="193" t="s">
        <v>95</v>
      </c>
      <c r="D398" s="114" t="str">
        <f t="shared" si="6"/>
        <v>Todd Phillips</v>
      </c>
    </row>
    <row r="399" spans="2:4" ht="15">
      <c r="B399" s="193" t="s">
        <v>137</v>
      </c>
      <c r="C399" s="193" t="s">
        <v>845</v>
      </c>
      <c r="D399" s="114" t="str">
        <f t="shared" si="6"/>
        <v>Tom Bennetts</v>
      </c>
    </row>
    <row r="400" spans="2:4" ht="15">
      <c r="B400" s="193" t="s">
        <v>137</v>
      </c>
      <c r="C400" s="193" t="s">
        <v>136</v>
      </c>
      <c r="D400" s="114" t="str">
        <f t="shared" si="6"/>
        <v>Tom Rendall</v>
      </c>
    </row>
    <row r="401" spans="2:4" ht="15">
      <c r="B401" s="193" t="s">
        <v>425</v>
      </c>
      <c r="C401" s="193" t="s">
        <v>426</v>
      </c>
      <c r="D401" s="114" t="str">
        <f t="shared" si="6"/>
        <v>Tony Bregonje</v>
      </c>
    </row>
    <row r="402" spans="2:4" ht="15">
      <c r="B402" s="193" t="s">
        <v>501</v>
      </c>
      <c r="C402" s="193" t="s">
        <v>502</v>
      </c>
      <c r="D402" s="114" t="str">
        <f t="shared" si="6"/>
        <v>Trent Lavelle</v>
      </c>
    </row>
    <row r="403" spans="2:4" ht="15">
      <c r="B403" s="193" t="s">
        <v>86</v>
      </c>
      <c r="C403" s="193" t="s">
        <v>129</v>
      </c>
      <c r="D403" s="114" t="str">
        <f t="shared" si="6"/>
        <v>Tyler Jenkins</v>
      </c>
    </row>
    <row r="404" spans="2:4" ht="15">
      <c r="B404" s="193" t="s">
        <v>86</v>
      </c>
      <c r="C404" s="193" t="s">
        <v>87</v>
      </c>
      <c r="D404" s="114" t="str">
        <f t="shared" si="6"/>
        <v>Tyler Koenig</v>
      </c>
    </row>
    <row r="405" spans="2:4" ht="15">
      <c r="B405" s="193" t="s">
        <v>598</v>
      </c>
      <c r="C405" s="193" t="s">
        <v>599</v>
      </c>
      <c r="D405" s="114" t="str">
        <f t="shared" si="6"/>
        <v>Vaibhav vats</v>
      </c>
    </row>
    <row r="406" spans="2:4" ht="15">
      <c r="B406" s="193" t="s">
        <v>182</v>
      </c>
      <c r="C406" s="193" t="s">
        <v>183</v>
      </c>
      <c r="D406" s="114" t="str">
        <f t="shared" si="6"/>
        <v>Vasili Baralos</v>
      </c>
    </row>
    <row r="407" spans="2:4" ht="15">
      <c r="B407" s="193" t="s">
        <v>615</v>
      </c>
      <c r="C407" s="193" t="s">
        <v>616</v>
      </c>
      <c r="D407" s="114" t="str">
        <f t="shared" si="6"/>
        <v>Veyron Yuen</v>
      </c>
    </row>
    <row r="408" spans="2:4" ht="15">
      <c r="B408" s="193" t="s">
        <v>206</v>
      </c>
      <c r="C408" s="193" t="s">
        <v>198</v>
      </c>
      <c r="D408" s="114" t="str">
        <f t="shared" si="6"/>
        <v>Will Waters</v>
      </c>
    </row>
    <row r="409" spans="2:4" ht="15">
      <c r="B409" s="193" t="s">
        <v>98</v>
      </c>
      <c r="C409" s="193" t="s">
        <v>1117</v>
      </c>
      <c r="D409" s="114" t="str">
        <f t="shared" si="6"/>
        <v>William Morris</v>
      </c>
    </row>
    <row r="410" spans="2:4" ht="15">
      <c r="B410" s="197" t="s">
        <v>98</v>
      </c>
      <c r="C410" s="193" t="s">
        <v>527</v>
      </c>
      <c r="D410" s="114" t="str">
        <f t="shared" si="6"/>
        <v>William Nicholls</v>
      </c>
    </row>
    <row r="411" spans="2:4" ht="15">
      <c r="B411" s="197" t="s">
        <v>98</v>
      </c>
      <c r="C411" s="193" t="s">
        <v>532</v>
      </c>
      <c r="D411" s="114" t="str">
        <f t="shared" si="6"/>
        <v>William Pearce</v>
      </c>
    </row>
    <row r="412" spans="2:4" ht="15">
      <c r="B412" s="197" t="s">
        <v>98</v>
      </c>
      <c r="C412" s="193" t="s">
        <v>556</v>
      </c>
      <c r="D412" s="114" t="str">
        <f t="shared" si="6"/>
        <v>William Roecken</v>
      </c>
    </row>
    <row r="413" spans="2:4" ht="15">
      <c r="B413" s="193" t="s">
        <v>98</v>
      </c>
      <c r="C413" s="193" t="s">
        <v>198</v>
      </c>
      <c r="D413" s="114" t="str">
        <f t="shared" si="6"/>
        <v>William Waters</v>
      </c>
    </row>
    <row r="414" spans="2:4" ht="15">
      <c r="B414" s="193" t="s">
        <v>1078</v>
      </c>
      <c r="C414" s="193" t="s">
        <v>1065</v>
      </c>
      <c r="D414" s="114" t="str">
        <f t="shared" si="6"/>
        <v>Yolanta Karbowski</v>
      </c>
    </row>
    <row r="415" spans="2:4" ht="15">
      <c r="B415" s="193" t="s">
        <v>384</v>
      </c>
      <c r="C415" s="193" t="s">
        <v>1111</v>
      </c>
      <c r="D415" s="114" t="str">
        <f t="shared" si="6"/>
        <v>Zac Doak</v>
      </c>
    </row>
    <row r="416" spans="2:4" ht="15">
      <c r="B416" s="193" t="s">
        <v>384</v>
      </c>
      <c r="C416" s="193" t="s">
        <v>545</v>
      </c>
      <c r="D416" s="114" t="str">
        <f t="shared" si="6"/>
        <v>Zac Raddatz</v>
      </c>
    </row>
    <row r="417" spans="2:4" ht="15">
      <c r="B417" s="193" t="s">
        <v>495</v>
      </c>
      <c r="C417" s="193" t="s">
        <v>494</v>
      </c>
      <c r="D417" s="114" t="str">
        <f t="shared" si="6"/>
        <v>Zacharia Kerr</v>
      </c>
    </row>
    <row r="418" spans="2:4" ht="15">
      <c r="B418" s="193" t="s">
        <v>1077</v>
      </c>
      <c r="C418" s="193" t="s">
        <v>1063</v>
      </c>
      <c r="D418" s="114" t="str">
        <f t="shared" si="6"/>
        <v>Zain Shmeissem</v>
      </c>
    </row>
    <row r="419" spans="2:4" ht="15">
      <c r="B419" s="193" t="s">
        <v>1165</v>
      </c>
      <c r="C419" s="193" t="s">
        <v>1129</v>
      </c>
      <c r="D419" s="114" t="str">
        <f t="shared" si="6"/>
        <v>Zakiah-Reginald Varley</v>
      </c>
    </row>
    <row r="420" spans="2:4" ht="15">
      <c r="B420" s="193" t="s">
        <v>962</v>
      </c>
      <c r="C420" s="193" t="s">
        <v>859</v>
      </c>
      <c r="D420" s="114" t="str">
        <f t="shared" si="6"/>
        <v>Zoe Cody</v>
      </c>
    </row>
  </sheetData>
  <autoFilter ref="A1:D420" xr:uid="{7D9F949E-1FBA-41AE-A771-316C02A85849}">
    <sortState xmlns:xlrd2="http://schemas.microsoft.com/office/spreadsheetml/2017/richdata2" ref="A2:D420">
      <sortCondition ref="D1:D420"/>
    </sortState>
  </autoFilter>
  <conditionalFormatting sqref="D2:D420">
    <cfRule type="duplicateValues" dxfId="1" priority="6229"/>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65"/>
  <sheetViews>
    <sheetView topLeftCell="A426" workbookViewId="0">
      <selection activeCell="C468" sqref="C468"/>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74</v>
      </c>
      <c r="B1" t="s">
        <v>29</v>
      </c>
      <c r="C1" t="s">
        <v>75</v>
      </c>
      <c r="D1" t="s">
        <v>76</v>
      </c>
    </row>
    <row r="2" spans="1:4" ht="15">
      <c r="B2" s="193" t="s">
        <v>249</v>
      </c>
      <c r="C2" s="193" t="s">
        <v>78</v>
      </c>
      <c r="D2" s="114" t="str">
        <f>B2&amp;C2</f>
        <v>Mathew Algie</v>
      </c>
    </row>
    <row r="3" spans="1:4" ht="15">
      <c r="B3" s="193" t="s">
        <v>239</v>
      </c>
      <c r="C3" s="193" t="s">
        <v>108</v>
      </c>
      <c r="D3" s="114" t="str">
        <f t="shared" ref="D3:D66" si="0">B3&amp;C3</f>
        <v>Aiden Grima</v>
      </c>
    </row>
    <row r="4" spans="1:4" ht="15">
      <c r="B4" s="193" t="s">
        <v>259</v>
      </c>
      <c r="C4" s="193" t="s">
        <v>108</v>
      </c>
      <c r="D4" s="114" t="str">
        <f t="shared" si="0"/>
        <v>Daniel Grima</v>
      </c>
    </row>
    <row r="5" spans="1:4" ht="15">
      <c r="B5" s="193" t="s">
        <v>238</v>
      </c>
      <c r="C5" s="193" t="s">
        <v>108</v>
      </c>
      <c r="D5" s="114" t="str">
        <f t="shared" si="0"/>
        <v>James Grima</v>
      </c>
    </row>
    <row r="6" spans="1:4" ht="15">
      <c r="B6" s="193" t="s">
        <v>223</v>
      </c>
      <c r="C6" s="193" t="s">
        <v>89</v>
      </c>
      <c r="D6" s="114" t="str">
        <f t="shared" si="0"/>
        <v>Blake Lynch</v>
      </c>
    </row>
    <row r="7" spans="1:4" ht="15">
      <c r="B7" s="193" t="s">
        <v>677</v>
      </c>
      <c r="C7" s="193" t="s">
        <v>89</v>
      </c>
      <c r="D7" s="114" t="str">
        <f t="shared" si="0"/>
        <v>Jerred Lynch</v>
      </c>
    </row>
    <row r="8" spans="1:4" ht="15">
      <c r="B8" s="193" t="s">
        <v>226</v>
      </c>
      <c r="C8" s="193" t="s">
        <v>89</v>
      </c>
      <c r="D8" s="114" t="str">
        <f t="shared" si="0"/>
        <v>Lachlan Lynch</v>
      </c>
    </row>
    <row r="9" spans="1:4" ht="15">
      <c r="B9" s="193" t="s">
        <v>678</v>
      </c>
      <c r="C9" s="193" t="s">
        <v>566</v>
      </c>
      <c r="D9" s="114" t="str">
        <f t="shared" si="0"/>
        <v>Christopher Sandrone</v>
      </c>
    </row>
    <row r="10" spans="1:4" ht="15">
      <c r="B10" s="193" t="s">
        <v>679</v>
      </c>
      <c r="C10" s="193" t="s">
        <v>566</v>
      </c>
      <c r="D10" s="114" t="str">
        <f t="shared" si="0"/>
        <v>Dennis Sandrone</v>
      </c>
    </row>
    <row r="11" spans="1:4" ht="15">
      <c r="B11" s="193" t="s">
        <v>680</v>
      </c>
      <c r="C11" s="193" t="s">
        <v>681</v>
      </c>
      <c r="D11" s="114" t="str">
        <f t="shared" si="0"/>
        <v>IAN G Stones</v>
      </c>
    </row>
    <row r="12" spans="1:4" ht="15">
      <c r="B12" s="193" t="s">
        <v>682</v>
      </c>
      <c r="C12" s="193" t="s">
        <v>681</v>
      </c>
      <c r="D12" s="114" t="str">
        <f t="shared" si="0"/>
        <v>Lilian Stones</v>
      </c>
    </row>
    <row r="13" spans="1:4" ht="15">
      <c r="B13" s="193" t="s">
        <v>222</v>
      </c>
      <c r="C13" s="193" t="s">
        <v>100</v>
      </c>
      <c r="D13" s="114" t="str">
        <f t="shared" si="0"/>
        <v>Hunter Sydenham</v>
      </c>
    </row>
    <row r="14" spans="1:4" ht="15">
      <c r="B14" s="193" t="s">
        <v>683</v>
      </c>
      <c r="C14" s="193" t="s">
        <v>518</v>
      </c>
      <c r="D14" s="114" t="str">
        <f t="shared" si="0"/>
        <v>Pamela Mathews</v>
      </c>
    </row>
    <row r="15" spans="1:4" ht="15">
      <c r="B15" s="193" t="s">
        <v>684</v>
      </c>
      <c r="C15" s="193" t="s">
        <v>610</v>
      </c>
      <c r="D15" s="114" t="str">
        <f t="shared" si="0"/>
        <v>Melissa Whitmore</v>
      </c>
    </row>
    <row r="16" spans="1:4" ht="15">
      <c r="B16" s="193" t="s">
        <v>685</v>
      </c>
      <c r="C16" s="193" t="s">
        <v>394</v>
      </c>
      <c r="D16" s="114" t="str">
        <f t="shared" si="0"/>
        <v>Nicolas Morgan</v>
      </c>
    </row>
    <row r="17" spans="2:4" ht="15">
      <c r="B17" s="193" t="s">
        <v>686</v>
      </c>
      <c r="C17" s="193" t="s">
        <v>482</v>
      </c>
      <c r="D17" s="114" t="str">
        <f t="shared" si="0"/>
        <v>Thomas Hearn</v>
      </c>
    </row>
    <row r="18" spans="2:4" ht="15">
      <c r="B18" s="193" t="s">
        <v>240</v>
      </c>
      <c r="C18" s="193" t="s">
        <v>146</v>
      </c>
      <c r="D18" s="114" t="str">
        <f t="shared" si="0"/>
        <v>Anthony Spiteri</v>
      </c>
    </row>
    <row r="19" spans="2:4" ht="15">
      <c r="B19" s="193" t="s">
        <v>687</v>
      </c>
      <c r="C19" s="193" t="s">
        <v>127</v>
      </c>
      <c r="D19" s="114" t="str">
        <f t="shared" si="0"/>
        <v>Russell Becker</v>
      </c>
    </row>
    <row r="20" spans="2:4" ht="15">
      <c r="B20" s="193" t="s">
        <v>231</v>
      </c>
      <c r="C20" s="193" t="s">
        <v>129</v>
      </c>
      <c r="D20" s="114" t="str">
        <f t="shared" si="0"/>
        <v>Kody Jenkins</v>
      </c>
    </row>
    <row r="21" spans="2:4" ht="15">
      <c r="B21" s="193" t="s">
        <v>246</v>
      </c>
      <c r="C21" s="193" t="s">
        <v>583</v>
      </c>
      <c r="D21" s="114" t="str">
        <f t="shared" si="0"/>
        <v>Michael Smith</v>
      </c>
    </row>
    <row r="22" spans="2:4" ht="15">
      <c r="B22" s="193" t="s">
        <v>221</v>
      </c>
      <c r="C22" s="193" t="s">
        <v>583</v>
      </c>
      <c r="D22" s="114" t="str">
        <f t="shared" si="0"/>
        <v>Joshua Smith</v>
      </c>
    </row>
    <row r="23" spans="2:4" ht="15">
      <c r="B23" s="193" t="s">
        <v>688</v>
      </c>
      <c r="C23" s="193" t="s">
        <v>581</v>
      </c>
      <c r="D23" s="114" t="str">
        <f t="shared" si="0"/>
        <v>David Sieders</v>
      </c>
    </row>
    <row r="24" spans="2:4" ht="15">
      <c r="B24" s="193" t="s">
        <v>866</v>
      </c>
      <c r="C24" s="193" t="s">
        <v>581</v>
      </c>
      <c r="D24" s="114" t="str">
        <f t="shared" si="0"/>
        <v>Ashton Sieders</v>
      </c>
    </row>
    <row r="25" spans="2:4" ht="15">
      <c r="B25" s="193" t="s">
        <v>270</v>
      </c>
      <c r="C25" s="193" t="s">
        <v>337</v>
      </c>
      <c r="D25" s="114" t="str">
        <f t="shared" si="0"/>
        <v>Liam Mackie</v>
      </c>
    </row>
    <row r="26" spans="2:4" ht="15">
      <c r="B26" s="193" t="s">
        <v>259</v>
      </c>
      <c r="C26" s="193" t="s">
        <v>337</v>
      </c>
      <c r="D26" s="114" t="str">
        <f t="shared" si="0"/>
        <v>Daniel Mackie</v>
      </c>
    </row>
    <row r="27" spans="2:4" ht="15">
      <c r="B27" s="193" t="s">
        <v>277</v>
      </c>
      <c r="C27" s="193" t="s">
        <v>337</v>
      </c>
      <c r="D27" s="114" t="str">
        <f t="shared" si="0"/>
        <v>Cooper Mackie</v>
      </c>
    </row>
    <row r="28" spans="2:4" ht="15">
      <c r="B28" s="193" t="s">
        <v>689</v>
      </c>
      <c r="C28" s="193" t="s">
        <v>470</v>
      </c>
      <c r="D28" s="114" t="str">
        <f t="shared" si="0"/>
        <v>Luke Gillespie</v>
      </c>
    </row>
    <row r="29" spans="2:4" ht="15">
      <c r="B29" s="193" t="s">
        <v>689</v>
      </c>
      <c r="C29" s="193" t="s">
        <v>470</v>
      </c>
      <c r="D29" s="114" t="str">
        <f t="shared" si="0"/>
        <v>Luke Gillespie</v>
      </c>
    </row>
    <row r="30" spans="2:4" ht="15">
      <c r="B30" s="193" t="s">
        <v>690</v>
      </c>
      <c r="C30" s="193" t="s">
        <v>500</v>
      </c>
      <c r="D30" s="114" t="str">
        <f t="shared" si="0"/>
        <v>Lawson Latham</v>
      </c>
    </row>
    <row r="31" spans="2:4" ht="15">
      <c r="B31" s="193" t="s">
        <v>246</v>
      </c>
      <c r="C31" s="193" t="s">
        <v>344</v>
      </c>
      <c r="D31" s="114" t="str">
        <f t="shared" si="0"/>
        <v>Michael Gauci</v>
      </c>
    </row>
    <row r="32" spans="2:4" ht="15">
      <c r="B32" s="193" t="s">
        <v>238</v>
      </c>
      <c r="C32" s="193" t="s">
        <v>344</v>
      </c>
      <c r="D32" s="114" t="str">
        <f t="shared" si="0"/>
        <v>James Gauci</v>
      </c>
    </row>
    <row r="33" spans="2:4" ht="15">
      <c r="B33" s="193" t="s">
        <v>246</v>
      </c>
      <c r="C33" s="193" t="s">
        <v>344</v>
      </c>
      <c r="D33" s="114" t="str">
        <f t="shared" si="0"/>
        <v>Michael Gauci</v>
      </c>
    </row>
    <row r="34" spans="2:4" ht="15">
      <c r="B34" s="193" t="s">
        <v>691</v>
      </c>
      <c r="C34" s="193" t="s">
        <v>102</v>
      </c>
      <c r="D34" s="114" t="str">
        <f t="shared" si="0"/>
        <v>Eva Vats</v>
      </c>
    </row>
    <row r="35" spans="2:4" ht="15">
      <c r="B35" s="193" t="s">
        <v>692</v>
      </c>
      <c r="C35" s="193" t="s">
        <v>106</v>
      </c>
      <c r="D35" s="114" t="str">
        <f t="shared" si="0"/>
        <v>Riley Shipley</v>
      </c>
    </row>
    <row r="36" spans="2:4" ht="15">
      <c r="B36" s="193" t="s">
        <v>693</v>
      </c>
      <c r="C36" s="193" t="s">
        <v>552</v>
      </c>
      <c r="D36" s="114" t="str">
        <f t="shared" si="0"/>
        <v>Matthew Richards</v>
      </c>
    </row>
    <row r="37" spans="2:4" ht="15">
      <c r="B37" s="193" t="s">
        <v>694</v>
      </c>
      <c r="C37" s="193" t="s">
        <v>545</v>
      </c>
      <c r="D37" s="114" t="str">
        <f t="shared" si="0"/>
        <v>Simone Raddatz</v>
      </c>
    </row>
    <row r="38" spans="2:4" ht="15">
      <c r="B38" s="193" t="s">
        <v>695</v>
      </c>
      <c r="C38" s="193" t="s">
        <v>545</v>
      </c>
      <c r="D38" s="114" t="str">
        <f t="shared" si="0"/>
        <v>Paige Raddatz</v>
      </c>
    </row>
    <row r="39" spans="2:4" ht="15">
      <c r="B39" s="193" t="s">
        <v>738</v>
      </c>
      <c r="C39" s="193" t="s">
        <v>545</v>
      </c>
      <c r="D39" s="114" t="str">
        <f t="shared" si="0"/>
        <v>Chase Raddatz</v>
      </c>
    </row>
    <row r="40" spans="2:4" ht="15">
      <c r="B40" s="193" t="s">
        <v>696</v>
      </c>
      <c r="C40" s="193" t="s">
        <v>587</v>
      </c>
      <c r="D40" s="114" t="str">
        <f t="shared" si="0"/>
        <v>jacob tarrant</v>
      </c>
    </row>
    <row r="41" spans="2:4" ht="15">
      <c r="B41" s="193" t="s">
        <v>697</v>
      </c>
      <c r="C41" s="193" t="s">
        <v>125</v>
      </c>
      <c r="D41" s="114" t="str">
        <f t="shared" si="0"/>
        <v>Dane Campbell</v>
      </c>
    </row>
    <row r="42" spans="2:4" ht="15">
      <c r="B42" s="193" t="s">
        <v>257</v>
      </c>
      <c r="C42" s="193" t="s">
        <v>125</v>
      </c>
      <c r="D42" s="114" t="str">
        <f t="shared" si="0"/>
        <v>Travis Campbell</v>
      </c>
    </row>
    <row r="43" spans="2:4" ht="15">
      <c r="B43" s="193" t="s">
        <v>268</v>
      </c>
      <c r="C43" s="193" t="s">
        <v>125</v>
      </c>
      <c r="D43" s="114" t="str">
        <f t="shared" si="0"/>
        <v>Ethan Campbell</v>
      </c>
    </row>
    <row r="44" spans="2:4" ht="15">
      <c r="B44" s="193" t="s">
        <v>698</v>
      </c>
      <c r="C44" s="193" t="s">
        <v>119</v>
      </c>
      <c r="D44" s="114" t="str">
        <f t="shared" si="0"/>
        <v>Glenn Williams</v>
      </c>
    </row>
    <row r="45" spans="2:4" ht="15">
      <c r="B45" s="193" t="s">
        <v>237</v>
      </c>
      <c r="C45" s="193" t="s">
        <v>129</v>
      </c>
      <c r="D45" s="114" t="str">
        <f t="shared" si="0"/>
        <v>Tyler Jenkins</v>
      </c>
    </row>
    <row r="46" spans="2:4" ht="15">
      <c r="B46" s="193" t="s">
        <v>699</v>
      </c>
      <c r="C46" s="193" t="s">
        <v>129</v>
      </c>
      <c r="D46" s="114" t="str">
        <f t="shared" si="0"/>
        <v>Darren Jenkins</v>
      </c>
    </row>
    <row r="47" spans="2:4" ht="15">
      <c r="B47" s="193" t="s">
        <v>240</v>
      </c>
      <c r="C47" s="193" t="s">
        <v>124</v>
      </c>
      <c r="D47" s="114" t="str">
        <f t="shared" si="0"/>
        <v>Anthony SAAD</v>
      </c>
    </row>
    <row r="48" spans="2:4" ht="15">
      <c r="B48" s="193" t="s">
        <v>821</v>
      </c>
      <c r="C48" s="193" t="s">
        <v>340</v>
      </c>
      <c r="D48" s="114" t="str">
        <f t="shared" si="0"/>
        <v>Adrian Schellenberg</v>
      </c>
    </row>
    <row r="49" spans="2:4" ht="15">
      <c r="B49" s="193" t="s">
        <v>867</v>
      </c>
      <c r="C49" s="193" t="s">
        <v>340</v>
      </c>
      <c r="D49" s="114" t="str">
        <f t="shared" si="0"/>
        <v>Mia Schellenberg</v>
      </c>
    </row>
    <row r="50" spans="2:4" ht="15">
      <c r="B50" s="193" t="s">
        <v>700</v>
      </c>
      <c r="C50" s="193" t="s">
        <v>401</v>
      </c>
      <c r="D50" s="114" t="str">
        <f t="shared" si="0"/>
        <v>Adam Thompson</v>
      </c>
    </row>
    <row r="51" spans="2:4" ht="15">
      <c r="B51" s="193" t="s">
        <v>701</v>
      </c>
      <c r="C51" s="193" t="s">
        <v>427</v>
      </c>
      <c r="D51" s="114" t="str">
        <f t="shared" si="0"/>
        <v>Leonard Brown</v>
      </c>
    </row>
    <row r="52" spans="2:4" ht="15">
      <c r="B52" s="193" t="s">
        <v>702</v>
      </c>
      <c r="C52" s="193" t="s">
        <v>141</v>
      </c>
      <c r="D52" s="114" t="str">
        <f t="shared" si="0"/>
        <v>Bradley Goodman</v>
      </c>
    </row>
    <row r="53" spans="2:4" ht="15">
      <c r="B53" s="193" t="s">
        <v>703</v>
      </c>
      <c r="C53" s="193" t="s">
        <v>141</v>
      </c>
      <c r="D53" s="114" t="str">
        <f t="shared" si="0"/>
        <v>Connor Goodman</v>
      </c>
    </row>
    <row r="54" spans="2:4" ht="15">
      <c r="B54" s="193" t="s">
        <v>704</v>
      </c>
      <c r="C54" s="193" t="s">
        <v>345</v>
      </c>
      <c r="D54" s="114" t="str">
        <f t="shared" si="0"/>
        <v>Lewis Gotch</v>
      </c>
    </row>
    <row r="55" spans="2:4" ht="15">
      <c r="B55" s="193" t="s">
        <v>705</v>
      </c>
      <c r="C55" s="193" t="s">
        <v>582</v>
      </c>
      <c r="D55" s="114" t="str">
        <f t="shared" si="0"/>
        <v>Andrew Sim</v>
      </c>
    </row>
    <row r="56" spans="2:4" ht="15">
      <c r="B56" s="193" t="s">
        <v>706</v>
      </c>
      <c r="C56" s="193" t="s">
        <v>138</v>
      </c>
      <c r="D56" s="114" t="str">
        <f t="shared" si="0"/>
        <v>Jason Harris</v>
      </c>
    </row>
    <row r="57" spans="2:4" ht="15">
      <c r="B57" s="193" t="s">
        <v>232</v>
      </c>
      <c r="C57" s="193" t="s">
        <v>188</v>
      </c>
      <c r="D57" s="114" t="str">
        <f t="shared" si="0"/>
        <v>Hayden Conway</v>
      </c>
    </row>
    <row r="58" spans="2:4" ht="15">
      <c r="B58" s="193" t="s">
        <v>688</v>
      </c>
      <c r="C58" s="193" t="s">
        <v>141</v>
      </c>
      <c r="D58" s="114" t="str">
        <f t="shared" si="0"/>
        <v>David Goodman</v>
      </c>
    </row>
    <row r="59" spans="2:4" ht="15">
      <c r="B59" s="193" t="s">
        <v>707</v>
      </c>
      <c r="C59" s="193" t="s">
        <v>595</v>
      </c>
      <c r="D59" s="114" t="str">
        <f t="shared" si="0"/>
        <v>Terrance Ure</v>
      </c>
    </row>
    <row r="60" spans="2:4" ht="15">
      <c r="B60" s="193" t="s">
        <v>253</v>
      </c>
      <c r="C60" s="193" t="s">
        <v>117</v>
      </c>
      <c r="D60" s="114" t="str">
        <f t="shared" si="0"/>
        <v>Bethany Emr</v>
      </c>
    </row>
    <row r="61" spans="2:4" ht="15">
      <c r="B61" s="193" t="s">
        <v>692</v>
      </c>
      <c r="C61" s="193" t="s">
        <v>330</v>
      </c>
      <c r="D61" s="114" t="str">
        <f t="shared" si="0"/>
        <v>Riley Skinner</v>
      </c>
    </row>
    <row r="62" spans="2:4" ht="15">
      <c r="B62" s="193" t="s">
        <v>236</v>
      </c>
      <c r="C62" s="193" t="s">
        <v>466</v>
      </c>
      <c r="D62" s="114" t="str">
        <f t="shared" si="0"/>
        <v>Lucas Flanagan</v>
      </c>
    </row>
    <row r="63" spans="2:4" ht="15">
      <c r="B63" s="193" t="s">
        <v>262</v>
      </c>
      <c r="C63" s="193" t="s">
        <v>333</v>
      </c>
      <c r="D63" s="114" t="str">
        <f t="shared" si="0"/>
        <v>Jack De Boynton</v>
      </c>
    </row>
    <row r="64" spans="2:4" ht="15">
      <c r="B64" s="193" t="s">
        <v>708</v>
      </c>
      <c r="C64" s="193" t="s">
        <v>334</v>
      </c>
      <c r="D64" s="114" t="str">
        <f t="shared" si="0"/>
        <v>Askr Sendall</v>
      </c>
    </row>
    <row r="65" spans="2:4" ht="15">
      <c r="B65" s="193" t="s">
        <v>709</v>
      </c>
      <c r="C65" s="193" t="s">
        <v>417</v>
      </c>
      <c r="D65" s="114" t="str">
        <f t="shared" si="0"/>
        <v>Rodney Bellbowen</v>
      </c>
    </row>
    <row r="66" spans="2:4" ht="15">
      <c r="B66" s="193" t="s">
        <v>710</v>
      </c>
      <c r="C66" s="193" t="s">
        <v>128</v>
      </c>
      <c r="D66" s="114" t="str">
        <f t="shared" si="0"/>
        <v>Dominic Magliarachi</v>
      </c>
    </row>
    <row r="67" spans="2:4" ht="15">
      <c r="B67" s="193" t="s">
        <v>709</v>
      </c>
      <c r="C67" s="193" t="s">
        <v>417</v>
      </c>
      <c r="D67" s="114" t="str">
        <f t="shared" ref="D67:D130" si="1">B67&amp;C67</f>
        <v>Rodney Bellbowen</v>
      </c>
    </row>
    <row r="68" spans="2:4" ht="15">
      <c r="B68" s="193" t="s">
        <v>868</v>
      </c>
      <c r="C68" s="193" t="s">
        <v>342</v>
      </c>
      <c r="D68" s="114" t="str">
        <f t="shared" si="1"/>
        <v>Carter Clavell</v>
      </c>
    </row>
    <row r="69" spans="2:4" ht="15">
      <c r="B69" s="193" t="s">
        <v>216</v>
      </c>
      <c r="C69" s="193" t="s">
        <v>115</v>
      </c>
      <c r="D69" s="114" t="str">
        <f t="shared" si="1"/>
        <v>Stephen McKay</v>
      </c>
    </row>
    <row r="70" spans="2:4" ht="15">
      <c r="B70" s="193" t="s">
        <v>869</v>
      </c>
      <c r="C70" s="193" t="s">
        <v>481</v>
      </c>
      <c r="D70" s="114" t="str">
        <f t="shared" si="1"/>
        <v>Jared Hasking</v>
      </c>
    </row>
    <row r="71" spans="2:4" ht="15">
      <c r="B71" s="193" t="s">
        <v>688</v>
      </c>
      <c r="C71" s="193" t="s">
        <v>197</v>
      </c>
      <c r="D71" s="114" t="str">
        <f t="shared" si="1"/>
        <v>David Stevenson</v>
      </c>
    </row>
    <row r="72" spans="2:4" ht="15">
      <c r="B72" s="193" t="s">
        <v>711</v>
      </c>
      <c r="C72" s="193" t="s">
        <v>451</v>
      </c>
      <c r="D72" s="114" t="str">
        <f t="shared" si="1"/>
        <v>Simon Davison</v>
      </c>
    </row>
    <row r="73" spans="2:4" ht="15">
      <c r="B73" s="193" t="s">
        <v>262</v>
      </c>
      <c r="C73" s="193" t="s">
        <v>336</v>
      </c>
      <c r="D73" s="114" t="str">
        <f t="shared" si="1"/>
        <v>Jack Bartlett</v>
      </c>
    </row>
    <row r="74" spans="2:4" ht="15">
      <c r="B74" s="193" t="s">
        <v>228</v>
      </c>
      <c r="C74" s="193" t="s">
        <v>198</v>
      </c>
      <c r="D74" s="114" t="str">
        <f t="shared" si="1"/>
        <v>William Waters</v>
      </c>
    </row>
    <row r="75" spans="2:4" ht="15">
      <c r="B75" s="193" t="s">
        <v>712</v>
      </c>
      <c r="C75" s="193" t="s">
        <v>198</v>
      </c>
      <c r="D75" s="114" t="str">
        <f t="shared" si="1"/>
        <v>Will Waters</v>
      </c>
    </row>
    <row r="76" spans="2:4" ht="15">
      <c r="B76" s="193" t="s">
        <v>270</v>
      </c>
      <c r="C76" s="193" t="s">
        <v>198</v>
      </c>
      <c r="D76" s="114" t="str">
        <f t="shared" si="1"/>
        <v>Liam Waters</v>
      </c>
    </row>
    <row r="77" spans="2:4" ht="15">
      <c r="B77" s="193" t="s">
        <v>247</v>
      </c>
      <c r="C77" s="193" t="s">
        <v>427</v>
      </c>
      <c r="D77" s="114" t="str">
        <f t="shared" si="1"/>
        <v>Nathan Brown</v>
      </c>
    </row>
    <row r="78" spans="2:4" ht="15">
      <c r="B78" s="193" t="s">
        <v>713</v>
      </c>
      <c r="C78" s="193" t="s">
        <v>152</v>
      </c>
      <c r="D78" s="114" t="str">
        <f t="shared" si="1"/>
        <v>Koby Wilson</v>
      </c>
    </row>
    <row r="79" spans="2:4" ht="15">
      <c r="B79" s="193" t="s">
        <v>714</v>
      </c>
      <c r="C79" s="193" t="s">
        <v>190</v>
      </c>
      <c r="D79" s="114" t="str">
        <f t="shared" si="1"/>
        <v>Craig Flewitt</v>
      </c>
    </row>
    <row r="80" spans="2:4" ht="15">
      <c r="B80" s="194" t="s">
        <v>705</v>
      </c>
      <c r="C80" s="193" t="s">
        <v>399</v>
      </c>
      <c r="D80" s="114" t="str">
        <f t="shared" si="1"/>
        <v>Andrew Lee</v>
      </c>
    </row>
    <row r="81" spans="2:4" ht="15">
      <c r="B81" s="193" t="s">
        <v>221</v>
      </c>
      <c r="C81" s="193" t="s">
        <v>109</v>
      </c>
      <c r="D81" s="114" t="str">
        <f t="shared" si="1"/>
        <v>Joshua Benaud</v>
      </c>
    </row>
    <row r="82" spans="2:4" ht="15">
      <c r="B82" s="193" t="s">
        <v>238</v>
      </c>
      <c r="C82" s="193" t="s">
        <v>525</v>
      </c>
      <c r="D82" s="114" t="str">
        <f t="shared" si="1"/>
        <v>James Miller</v>
      </c>
    </row>
    <row r="83" spans="2:4" ht="15">
      <c r="B83" s="193" t="s">
        <v>715</v>
      </c>
      <c r="C83" s="193" t="s">
        <v>187</v>
      </c>
      <c r="D83" s="114" t="str">
        <f t="shared" si="1"/>
        <v>Mason Andaur</v>
      </c>
    </row>
    <row r="84" spans="2:4" ht="15">
      <c r="B84" s="193" t="s">
        <v>688</v>
      </c>
      <c r="C84" s="193" t="s">
        <v>430</v>
      </c>
      <c r="D84" s="114" t="str">
        <f t="shared" si="1"/>
        <v>David Burch</v>
      </c>
    </row>
    <row r="85" spans="2:4" ht="15">
      <c r="B85" s="193" t="s">
        <v>277</v>
      </c>
      <c r="C85" s="193" t="s">
        <v>342</v>
      </c>
      <c r="D85" s="114" t="str">
        <f t="shared" si="1"/>
        <v>Cooper Clavell</v>
      </c>
    </row>
    <row r="86" spans="2:4" ht="15">
      <c r="B86" s="193" t="s">
        <v>716</v>
      </c>
      <c r="C86" s="193" t="s">
        <v>180</v>
      </c>
      <c r="D86" s="114" t="str">
        <f t="shared" si="1"/>
        <v>Reece Robinson</v>
      </c>
    </row>
    <row r="87" spans="2:4" ht="15">
      <c r="B87" s="194" t="s">
        <v>870</v>
      </c>
      <c r="C87" s="193" t="s">
        <v>329</v>
      </c>
      <c r="D87" s="114" t="str">
        <f t="shared" si="1"/>
        <v>Drew Robins</v>
      </c>
    </row>
    <row r="88" spans="2:4" ht="15">
      <c r="B88" s="193" t="s">
        <v>717</v>
      </c>
      <c r="C88" s="193" t="s">
        <v>410</v>
      </c>
      <c r="D88" s="114" t="str">
        <f t="shared" si="1"/>
        <v>Jeremy Atkins</v>
      </c>
    </row>
    <row r="89" spans="2:4" ht="15">
      <c r="B89" s="193" t="s">
        <v>718</v>
      </c>
      <c r="C89" s="193" t="s">
        <v>339</v>
      </c>
      <c r="D89" s="114" t="str">
        <f t="shared" si="1"/>
        <v>Andrej Vusovic</v>
      </c>
    </row>
    <row r="90" spans="2:4" ht="15">
      <c r="B90" s="193" t="s">
        <v>719</v>
      </c>
      <c r="C90" s="193" t="s">
        <v>565</v>
      </c>
      <c r="D90" s="114" t="str">
        <f t="shared" si="1"/>
        <v>Andy Sandlin</v>
      </c>
    </row>
    <row r="91" spans="2:4" ht="15">
      <c r="B91" s="193" t="s">
        <v>720</v>
      </c>
      <c r="C91" s="193" t="s">
        <v>565</v>
      </c>
      <c r="D91" s="114" t="str">
        <f t="shared" si="1"/>
        <v>Madeleine Sandlin</v>
      </c>
    </row>
    <row r="92" spans="2:4" ht="15">
      <c r="B92" s="193" t="s">
        <v>721</v>
      </c>
      <c r="C92" s="193" t="s">
        <v>576</v>
      </c>
      <c r="D92" s="114" t="str">
        <f t="shared" si="1"/>
        <v>Haris Sengul</v>
      </c>
    </row>
    <row r="93" spans="2:4" ht="15">
      <c r="B93" s="193" t="s">
        <v>255</v>
      </c>
      <c r="C93" s="193" t="s">
        <v>454</v>
      </c>
      <c r="D93" s="114" t="str">
        <f t="shared" si="1"/>
        <v>Ryan Delicata</v>
      </c>
    </row>
    <row r="94" spans="2:4" ht="15">
      <c r="B94" s="193" t="s">
        <v>678</v>
      </c>
      <c r="C94" s="193" t="s">
        <v>141</v>
      </c>
      <c r="D94" s="114" t="str">
        <f t="shared" si="1"/>
        <v>Christopher Goodman</v>
      </c>
    </row>
    <row r="95" spans="2:4" ht="15">
      <c r="B95" s="193" t="s">
        <v>722</v>
      </c>
      <c r="C95" s="193" t="s">
        <v>141</v>
      </c>
      <c r="D95" s="114" t="str">
        <f t="shared" si="1"/>
        <v>Max Goodman</v>
      </c>
    </row>
    <row r="96" spans="2:4" ht="15">
      <c r="B96" s="194" t="s">
        <v>871</v>
      </c>
      <c r="C96" s="193" t="s">
        <v>141</v>
      </c>
      <c r="D96" s="114" t="str">
        <f t="shared" si="1"/>
        <v>Mellissa Goodman</v>
      </c>
    </row>
    <row r="97" spans="2:4" ht="15">
      <c r="B97" s="193" t="s">
        <v>723</v>
      </c>
      <c r="C97" s="193" t="s">
        <v>412</v>
      </c>
      <c r="D97" s="114" t="str">
        <f t="shared" si="1"/>
        <v>Lydia Balat</v>
      </c>
    </row>
    <row r="98" spans="2:4" ht="15">
      <c r="B98" s="194" t="s">
        <v>872</v>
      </c>
      <c r="C98" s="193" t="s">
        <v>596</v>
      </c>
      <c r="D98" s="114" t="str">
        <f t="shared" si="1"/>
        <v>Daisy Ussher-smith</v>
      </c>
    </row>
    <row r="99" spans="2:4" ht="15">
      <c r="B99" s="193" t="s">
        <v>296</v>
      </c>
      <c r="C99" s="193" t="s">
        <v>100</v>
      </c>
      <c r="D99" s="114" t="str">
        <f t="shared" si="1"/>
        <v>Matt Sydenham</v>
      </c>
    </row>
    <row r="100" spans="2:4" ht="15">
      <c r="B100" s="193" t="s">
        <v>265</v>
      </c>
      <c r="C100" s="193" t="s">
        <v>338</v>
      </c>
      <c r="D100" s="114" t="str">
        <f t="shared" si="1"/>
        <v>Noah Mepham</v>
      </c>
    </row>
    <row r="101" spans="2:4" ht="15">
      <c r="B101" s="193" t="s">
        <v>683</v>
      </c>
      <c r="C101" s="193" t="s">
        <v>445</v>
      </c>
      <c r="D101" s="114" t="str">
        <f t="shared" si="1"/>
        <v>Pamela Collis</v>
      </c>
    </row>
    <row r="102" spans="2:4" ht="15">
      <c r="B102" s="193" t="s">
        <v>724</v>
      </c>
      <c r="C102" s="193" t="s">
        <v>327</v>
      </c>
      <c r="D102" s="114" t="str">
        <f t="shared" si="1"/>
        <v>Bailey Cahill</v>
      </c>
    </row>
    <row r="103" spans="2:4" ht="15">
      <c r="B103" s="193" t="s">
        <v>725</v>
      </c>
      <c r="C103" s="193" t="s">
        <v>111</v>
      </c>
      <c r="D103" s="114" t="str">
        <f t="shared" si="1"/>
        <v>Endree Saade</v>
      </c>
    </row>
    <row r="104" spans="2:4" ht="15">
      <c r="B104" s="193" t="s">
        <v>726</v>
      </c>
      <c r="C104" s="193" t="s">
        <v>111</v>
      </c>
      <c r="D104" s="114" t="str">
        <f t="shared" si="1"/>
        <v>Elijah Saade</v>
      </c>
    </row>
    <row r="105" spans="2:4" ht="15">
      <c r="B105" s="193" t="s">
        <v>727</v>
      </c>
      <c r="C105" s="193" t="s">
        <v>111</v>
      </c>
      <c r="D105" s="114" t="str">
        <f t="shared" si="1"/>
        <v>Oliver Saade</v>
      </c>
    </row>
    <row r="106" spans="2:4" ht="15">
      <c r="B106" s="193" t="s">
        <v>728</v>
      </c>
      <c r="C106" s="193" t="s">
        <v>111</v>
      </c>
      <c r="D106" s="114" t="str">
        <f t="shared" si="1"/>
        <v>Isaiah Saade</v>
      </c>
    </row>
    <row r="107" spans="2:4" ht="15">
      <c r="B107" s="193" t="s">
        <v>729</v>
      </c>
      <c r="C107" s="193" t="s">
        <v>104</v>
      </c>
      <c r="D107" s="114" t="str">
        <f t="shared" si="1"/>
        <v>Brendan Watson</v>
      </c>
    </row>
    <row r="108" spans="2:4" ht="15">
      <c r="B108" s="193" t="s">
        <v>226</v>
      </c>
      <c r="C108" s="193" t="s">
        <v>104</v>
      </c>
      <c r="D108" s="114" t="str">
        <f t="shared" si="1"/>
        <v>Lachlan Watson</v>
      </c>
    </row>
    <row r="109" spans="2:4" ht="15">
      <c r="B109" s="194" t="s">
        <v>744</v>
      </c>
      <c r="C109" s="193" t="s">
        <v>104</v>
      </c>
      <c r="D109" s="114" t="str">
        <f t="shared" si="1"/>
        <v>Harrison Watson</v>
      </c>
    </row>
    <row r="110" spans="2:4" ht="15">
      <c r="B110" s="193" t="s">
        <v>223</v>
      </c>
      <c r="C110" s="193" t="s">
        <v>570</v>
      </c>
      <c r="D110" s="114" t="str">
        <f t="shared" si="1"/>
        <v>Blake Schembri</v>
      </c>
    </row>
    <row r="111" spans="2:4" ht="15">
      <c r="B111" s="193" t="s">
        <v>221</v>
      </c>
      <c r="C111" s="193" t="s">
        <v>81</v>
      </c>
      <c r="D111" s="114" t="str">
        <f t="shared" si="1"/>
        <v>Joshua Hunter</v>
      </c>
    </row>
    <row r="112" spans="2:4" ht="15">
      <c r="B112" s="193" t="s">
        <v>730</v>
      </c>
      <c r="C112" s="193" t="s">
        <v>251</v>
      </c>
      <c r="D112" s="114" t="str">
        <f t="shared" si="1"/>
        <v>Mario Vartanian</v>
      </c>
    </row>
    <row r="113" spans="2:4" ht="15">
      <c r="B113" s="193" t="s">
        <v>731</v>
      </c>
      <c r="C113" s="193" t="s">
        <v>523</v>
      </c>
      <c r="D113" s="114" t="str">
        <f t="shared" si="1"/>
        <v>jason mcgrath</v>
      </c>
    </row>
    <row r="114" spans="2:4" ht="15">
      <c r="B114" s="193" t="s">
        <v>266</v>
      </c>
      <c r="C114" s="193" t="s">
        <v>195</v>
      </c>
      <c r="D114" s="114" t="str">
        <f t="shared" si="1"/>
        <v>Joel McGrath</v>
      </c>
    </row>
    <row r="115" spans="2:4" ht="15">
      <c r="B115" s="194" t="s">
        <v>279</v>
      </c>
      <c r="C115" s="193" t="s">
        <v>196</v>
      </c>
      <c r="D115" s="114" t="str">
        <f t="shared" si="1"/>
        <v>Cameron Mcgrath</v>
      </c>
    </row>
    <row r="116" spans="2:4" ht="15">
      <c r="B116" s="193" t="s">
        <v>732</v>
      </c>
      <c r="C116" s="193" t="s">
        <v>327</v>
      </c>
      <c r="D116" s="114" t="str">
        <f t="shared" si="1"/>
        <v>Ben Cahill</v>
      </c>
    </row>
    <row r="117" spans="2:4" ht="15">
      <c r="B117" s="193" t="s">
        <v>733</v>
      </c>
      <c r="C117" s="193" t="s">
        <v>327</v>
      </c>
      <c r="D117" s="114" t="str">
        <f t="shared" si="1"/>
        <v>Emily Cahill</v>
      </c>
    </row>
    <row r="118" spans="2:4" ht="15">
      <c r="B118" s="193" t="s">
        <v>734</v>
      </c>
      <c r="C118" s="193" t="s">
        <v>328</v>
      </c>
      <c r="D118" s="114" t="str">
        <f t="shared" si="1"/>
        <v>George Miles</v>
      </c>
    </row>
    <row r="119" spans="2:4" ht="15">
      <c r="B119" s="193" t="s">
        <v>735</v>
      </c>
      <c r="C119" s="193" t="s">
        <v>437</v>
      </c>
      <c r="D119" s="114" t="str">
        <f t="shared" si="1"/>
        <v>Gerald Cluderay</v>
      </c>
    </row>
    <row r="120" spans="2:4" ht="15">
      <c r="B120" s="193" t="s">
        <v>736</v>
      </c>
      <c r="C120" s="193" t="s">
        <v>437</v>
      </c>
      <c r="D120" s="114" t="str">
        <f t="shared" si="1"/>
        <v>Macey Cluderay</v>
      </c>
    </row>
    <row r="121" spans="2:4" ht="15">
      <c r="B121" s="194" t="s">
        <v>794</v>
      </c>
      <c r="C121" s="193" t="s">
        <v>415</v>
      </c>
      <c r="D121" s="114" t="str">
        <f t="shared" si="1"/>
        <v>Colin Beever</v>
      </c>
    </row>
    <row r="122" spans="2:4" ht="15">
      <c r="B122" s="194" t="s">
        <v>873</v>
      </c>
      <c r="C122" s="193" t="s">
        <v>415</v>
      </c>
      <c r="D122" s="114" t="str">
        <f t="shared" si="1"/>
        <v>Mitchell Beever</v>
      </c>
    </row>
    <row r="123" spans="2:4" ht="15">
      <c r="B123" s="193" t="s">
        <v>737</v>
      </c>
      <c r="C123" s="193" t="s">
        <v>180</v>
      </c>
      <c r="D123" s="114" t="str">
        <f t="shared" si="1"/>
        <v>Heath Robinson</v>
      </c>
    </row>
    <row r="124" spans="2:4" ht="15">
      <c r="B124" s="193" t="s">
        <v>738</v>
      </c>
      <c r="C124" s="193" t="s">
        <v>82</v>
      </c>
      <c r="D124" s="114" t="str">
        <f t="shared" si="1"/>
        <v>Chase Gausel</v>
      </c>
    </row>
    <row r="125" spans="2:4" ht="15">
      <c r="B125" s="193" t="s">
        <v>739</v>
      </c>
      <c r="C125" s="193" t="s">
        <v>84</v>
      </c>
      <c r="D125" s="114" t="str">
        <f t="shared" si="1"/>
        <v>Greg Holden</v>
      </c>
    </row>
    <row r="126" spans="2:4" ht="15">
      <c r="B126" s="193" t="s">
        <v>740</v>
      </c>
      <c r="C126" s="193" t="s">
        <v>84</v>
      </c>
      <c r="D126" s="114" t="str">
        <f t="shared" si="1"/>
        <v>Jordan Holden</v>
      </c>
    </row>
    <row r="127" spans="2:4" ht="15">
      <c r="B127" s="193" t="s">
        <v>741</v>
      </c>
      <c r="C127" s="193" t="s">
        <v>584</v>
      </c>
      <c r="D127" s="114" t="str">
        <f t="shared" si="1"/>
        <v>Lee Somerville</v>
      </c>
    </row>
    <row r="128" spans="2:4" ht="15">
      <c r="B128" s="193" t="s">
        <v>724</v>
      </c>
      <c r="C128" s="193" t="s">
        <v>486</v>
      </c>
      <c r="D128" s="114" t="str">
        <f t="shared" si="1"/>
        <v>Bailey Humphreys</v>
      </c>
    </row>
    <row r="129" spans="2:4" ht="15">
      <c r="B129" s="193" t="s">
        <v>262</v>
      </c>
      <c r="C129" s="193" t="s">
        <v>341</v>
      </c>
      <c r="D129" s="114" t="str">
        <f t="shared" si="1"/>
        <v>Jack Bugatto</v>
      </c>
    </row>
    <row r="130" spans="2:4" ht="15">
      <c r="B130" s="193" t="s">
        <v>742</v>
      </c>
      <c r="C130" s="193" t="s">
        <v>607</v>
      </c>
      <c r="D130" s="114" t="str">
        <f t="shared" si="1"/>
        <v>jaime Webb</v>
      </c>
    </row>
    <row r="131" spans="2:4" ht="15">
      <c r="B131" s="193" t="s">
        <v>727</v>
      </c>
      <c r="C131" s="193" t="s">
        <v>335</v>
      </c>
      <c r="D131" s="114" t="str">
        <f t="shared" ref="D131:D194" si="2">B131&amp;C131</f>
        <v>Oliver Griffiths</v>
      </c>
    </row>
    <row r="132" spans="2:4" ht="15">
      <c r="B132" s="194" t="s">
        <v>846</v>
      </c>
      <c r="C132" s="193" t="s">
        <v>335</v>
      </c>
      <c r="D132" s="114" t="str">
        <f t="shared" si="2"/>
        <v>Amelia Griffiths</v>
      </c>
    </row>
    <row r="133" spans="2:4" ht="15">
      <c r="B133" s="193" t="s">
        <v>743</v>
      </c>
      <c r="C133" s="193" t="s">
        <v>108</v>
      </c>
      <c r="D133" s="114" t="str">
        <f t="shared" si="2"/>
        <v>Damien Grima</v>
      </c>
    </row>
    <row r="134" spans="2:4" ht="15">
      <c r="B134" s="193" t="s">
        <v>744</v>
      </c>
      <c r="C134" s="193" t="s">
        <v>108</v>
      </c>
      <c r="D134" s="114" t="str">
        <f t="shared" si="2"/>
        <v>Harrison Grima</v>
      </c>
    </row>
    <row r="135" spans="2:4" ht="15">
      <c r="B135" s="193" t="s">
        <v>745</v>
      </c>
      <c r="C135" s="193" t="s">
        <v>119</v>
      </c>
      <c r="D135" s="114" t="str">
        <f t="shared" si="2"/>
        <v>Aidan Williams</v>
      </c>
    </row>
    <row r="136" spans="2:4" ht="15">
      <c r="B136" s="193" t="s">
        <v>746</v>
      </c>
      <c r="C136" s="193" t="s">
        <v>349</v>
      </c>
      <c r="D136" s="114" t="str">
        <f t="shared" si="2"/>
        <v>Troy BOLDY</v>
      </c>
    </row>
    <row r="137" spans="2:4" ht="15">
      <c r="B137" s="193" t="s">
        <v>747</v>
      </c>
      <c r="C137" s="193" t="s">
        <v>191</v>
      </c>
      <c r="D137" s="114" t="str">
        <f t="shared" si="2"/>
        <v>Dalton Haroon</v>
      </c>
    </row>
    <row r="138" spans="2:4" ht="15">
      <c r="B138" s="193" t="s">
        <v>242</v>
      </c>
      <c r="C138" s="193" t="s">
        <v>114</v>
      </c>
      <c r="D138" s="114" t="str">
        <f t="shared" si="2"/>
        <v>Sam Dartell</v>
      </c>
    </row>
    <row r="139" spans="2:4" ht="15">
      <c r="B139" s="193" t="s">
        <v>260</v>
      </c>
      <c r="C139" s="193" t="s">
        <v>169</v>
      </c>
      <c r="D139" s="114" t="str">
        <f t="shared" si="2"/>
        <v>Robert Zamprogno</v>
      </c>
    </row>
    <row r="140" spans="2:4" ht="15">
      <c r="B140" s="193" t="s">
        <v>748</v>
      </c>
      <c r="C140" s="193" t="s">
        <v>169</v>
      </c>
      <c r="D140" s="114" t="str">
        <f t="shared" si="2"/>
        <v>Zac Zamprogno</v>
      </c>
    </row>
    <row r="141" spans="2:4" ht="15">
      <c r="B141" s="193" t="s">
        <v>265</v>
      </c>
      <c r="C141" s="193" t="s">
        <v>169</v>
      </c>
      <c r="D141" s="114" t="str">
        <f t="shared" si="2"/>
        <v>Noah Zamprogno</v>
      </c>
    </row>
    <row r="142" spans="2:4" ht="15">
      <c r="B142" s="193" t="s">
        <v>749</v>
      </c>
      <c r="C142" s="193" t="s">
        <v>343</v>
      </c>
      <c r="D142" s="114" t="str">
        <f t="shared" si="2"/>
        <v>Dean O'Neill</v>
      </c>
    </row>
    <row r="143" spans="2:4" ht="15">
      <c r="B143" s="193" t="s">
        <v>262</v>
      </c>
      <c r="C143" s="193" t="s">
        <v>343</v>
      </c>
      <c r="D143" s="114" t="str">
        <f t="shared" si="2"/>
        <v>Jack O'Neill</v>
      </c>
    </row>
    <row r="144" spans="2:4" ht="15">
      <c r="B144" s="193" t="s">
        <v>283</v>
      </c>
      <c r="C144" s="193" t="s">
        <v>343</v>
      </c>
      <c r="D144" s="114" t="str">
        <f t="shared" si="2"/>
        <v>Nick O'Neill</v>
      </c>
    </row>
    <row r="145" spans="2:4" ht="15">
      <c r="B145" s="193" t="s">
        <v>237</v>
      </c>
      <c r="C145" s="193" t="s">
        <v>348</v>
      </c>
      <c r="D145" s="114" t="str">
        <f t="shared" si="2"/>
        <v>Tyler Budden</v>
      </c>
    </row>
    <row r="146" spans="2:4" ht="15">
      <c r="B146" s="194" t="s">
        <v>240</v>
      </c>
      <c r="C146" s="193" t="s">
        <v>110</v>
      </c>
      <c r="D146" s="114" t="str">
        <f t="shared" si="2"/>
        <v>Anthony Oliver</v>
      </c>
    </row>
    <row r="147" spans="2:4" ht="15">
      <c r="B147" s="193" t="s">
        <v>702</v>
      </c>
      <c r="C147" s="193" t="s">
        <v>350</v>
      </c>
      <c r="D147" s="114" t="str">
        <f t="shared" si="2"/>
        <v>Bradley Pay</v>
      </c>
    </row>
    <row r="148" spans="2:4" ht="15">
      <c r="B148" s="193" t="s">
        <v>708</v>
      </c>
      <c r="C148" s="193" t="s">
        <v>334</v>
      </c>
      <c r="D148" s="114" t="str">
        <f t="shared" si="2"/>
        <v>Askr Sendall</v>
      </c>
    </row>
    <row r="149" spans="2:4" ht="15">
      <c r="B149" s="193" t="s">
        <v>750</v>
      </c>
      <c r="C149" s="193" t="s">
        <v>394</v>
      </c>
      <c r="D149" s="114" t="str">
        <f t="shared" si="2"/>
        <v>Maximus Morgan</v>
      </c>
    </row>
    <row r="150" spans="2:4" ht="15">
      <c r="B150" s="194" t="s">
        <v>700</v>
      </c>
      <c r="C150" s="193" t="s">
        <v>540</v>
      </c>
      <c r="D150" s="114" t="str">
        <f t="shared" si="2"/>
        <v>Adam Pisula</v>
      </c>
    </row>
    <row r="151" spans="2:4" ht="15">
      <c r="B151" s="193" t="s">
        <v>751</v>
      </c>
      <c r="C151" s="193" t="s">
        <v>540</v>
      </c>
      <c r="D151" s="114" t="str">
        <f t="shared" si="2"/>
        <v>Isla Pisula</v>
      </c>
    </row>
    <row r="152" spans="2:4" ht="15">
      <c r="B152" s="193" t="s">
        <v>752</v>
      </c>
      <c r="C152" s="193" t="s">
        <v>572</v>
      </c>
      <c r="D152" s="114" t="str">
        <f t="shared" si="2"/>
        <v>Daymon Schuyt</v>
      </c>
    </row>
    <row r="153" spans="2:4" ht="15">
      <c r="B153" s="193" t="s">
        <v>753</v>
      </c>
      <c r="C153" s="193" t="s">
        <v>572</v>
      </c>
      <c r="D153" s="114" t="str">
        <f t="shared" si="2"/>
        <v>Jacinta Schuyt</v>
      </c>
    </row>
    <row r="154" spans="2:4" ht="15">
      <c r="B154" s="193" t="s">
        <v>221</v>
      </c>
      <c r="C154" s="193" t="s">
        <v>106</v>
      </c>
      <c r="D154" s="114" t="str">
        <f t="shared" si="2"/>
        <v>Joshua Shipley</v>
      </c>
    </row>
    <row r="155" spans="2:4" ht="15">
      <c r="B155" s="193" t="s">
        <v>221</v>
      </c>
      <c r="C155" s="193" t="s">
        <v>118</v>
      </c>
      <c r="D155" s="114" t="str">
        <f t="shared" si="2"/>
        <v>Joshua Jackson</v>
      </c>
    </row>
    <row r="156" spans="2:4" ht="15">
      <c r="B156" s="193" t="s">
        <v>249</v>
      </c>
      <c r="C156" s="193" t="s">
        <v>507</v>
      </c>
      <c r="D156" s="114" t="str">
        <f t="shared" si="2"/>
        <v>Mathew Long</v>
      </c>
    </row>
    <row r="157" spans="2:4" ht="15">
      <c r="B157" s="194" t="s">
        <v>689</v>
      </c>
      <c r="C157" s="193" t="s">
        <v>467</v>
      </c>
      <c r="D157" s="114" t="str">
        <f t="shared" si="2"/>
        <v>Luke Foster</v>
      </c>
    </row>
    <row r="158" spans="2:4" ht="15">
      <c r="B158" s="194" t="s">
        <v>874</v>
      </c>
      <c r="C158" s="193" t="s">
        <v>408</v>
      </c>
      <c r="D158" s="114" t="str">
        <f t="shared" si="2"/>
        <v>Shayne Ashdown</v>
      </c>
    </row>
    <row r="159" spans="2:4" ht="15">
      <c r="B159" s="194" t="s">
        <v>715</v>
      </c>
      <c r="C159" s="193" t="s">
        <v>408</v>
      </c>
      <c r="D159" s="114" t="str">
        <f t="shared" si="2"/>
        <v>Mason Ashdown</v>
      </c>
    </row>
    <row r="160" spans="2:4" ht="15">
      <c r="B160" s="193" t="s">
        <v>754</v>
      </c>
      <c r="C160" s="193" t="s">
        <v>281</v>
      </c>
      <c r="D160" s="114" t="str">
        <f t="shared" si="2"/>
        <v>Clint Abel</v>
      </c>
    </row>
    <row r="161" spans="2:4" ht="15">
      <c r="B161" s="193" t="s">
        <v>692</v>
      </c>
      <c r="C161" s="193" t="s">
        <v>273</v>
      </c>
      <c r="D161" s="114" t="str">
        <f t="shared" si="2"/>
        <v>Riley ABel</v>
      </c>
    </row>
    <row r="162" spans="2:4" ht="15">
      <c r="B162" s="193" t="s">
        <v>714</v>
      </c>
      <c r="C162" s="193" t="s">
        <v>613</v>
      </c>
      <c r="D162" s="114" t="str">
        <f t="shared" si="2"/>
        <v>Craig Wright</v>
      </c>
    </row>
    <row r="163" spans="2:4" ht="15">
      <c r="B163" s="193" t="s">
        <v>688</v>
      </c>
      <c r="C163" s="193" t="s">
        <v>462</v>
      </c>
      <c r="D163" s="114" t="str">
        <f t="shared" si="2"/>
        <v>David Endres</v>
      </c>
    </row>
    <row r="164" spans="2:4" ht="15">
      <c r="B164" s="194" t="s">
        <v>244</v>
      </c>
      <c r="C164" s="193" t="s">
        <v>78</v>
      </c>
      <c r="D164" s="114" t="str">
        <f t="shared" si="2"/>
        <v>John Algie</v>
      </c>
    </row>
    <row r="165" spans="2:4" ht="15">
      <c r="B165" s="193" t="s">
        <v>755</v>
      </c>
      <c r="C165" s="193" t="s">
        <v>550</v>
      </c>
      <c r="D165" s="114" t="str">
        <f t="shared" si="2"/>
        <v>PAUL REYNOLDS</v>
      </c>
    </row>
    <row r="166" spans="2:4" ht="15">
      <c r="B166" s="193" t="s">
        <v>221</v>
      </c>
      <c r="C166" s="193" t="s">
        <v>550</v>
      </c>
      <c r="D166" s="114" t="str">
        <f t="shared" si="2"/>
        <v>Joshua REYNOLDS</v>
      </c>
    </row>
    <row r="167" spans="2:4" ht="15">
      <c r="B167" s="193" t="s">
        <v>238</v>
      </c>
      <c r="C167" s="193" t="s">
        <v>394</v>
      </c>
      <c r="D167" s="114" t="str">
        <f t="shared" si="2"/>
        <v>James Morgan</v>
      </c>
    </row>
    <row r="168" spans="2:4" ht="15">
      <c r="B168" s="193" t="s">
        <v>756</v>
      </c>
      <c r="C168" s="193" t="s">
        <v>95</v>
      </c>
      <c r="D168" s="114" t="str">
        <f t="shared" si="2"/>
        <v>Todd Phillips</v>
      </c>
    </row>
    <row r="169" spans="2:4" ht="15">
      <c r="B169" s="193" t="s">
        <v>243</v>
      </c>
      <c r="C169" s="193" t="s">
        <v>95</v>
      </c>
      <c r="D169" s="114" t="str">
        <f t="shared" si="2"/>
        <v>Samuel Phillips</v>
      </c>
    </row>
    <row r="170" spans="2:4" ht="15">
      <c r="B170" s="193" t="s">
        <v>757</v>
      </c>
      <c r="C170" s="193" t="s">
        <v>95</v>
      </c>
      <c r="D170" s="114" t="str">
        <f t="shared" si="2"/>
        <v>Charles Phillips</v>
      </c>
    </row>
    <row r="171" spans="2:4" ht="15">
      <c r="B171" s="194" t="s">
        <v>699</v>
      </c>
      <c r="C171" s="193" t="s">
        <v>421</v>
      </c>
      <c r="D171" s="114" t="str">
        <f t="shared" si="2"/>
        <v>Darren Booth</v>
      </c>
    </row>
    <row r="172" spans="2:4" ht="15">
      <c r="B172" s="193" t="s">
        <v>758</v>
      </c>
      <c r="C172" s="193" t="s">
        <v>152</v>
      </c>
      <c r="D172" s="114" t="str">
        <f t="shared" si="2"/>
        <v>Paul Wilson</v>
      </c>
    </row>
    <row r="173" spans="2:4" ht="15">
      <c r="B173" s="193" t="s">
        <v>754</v>
      </c>
      <c r="C173" s="193" t="s">
        <v>281</v>
      </c>
      <c r="D173" s="114" t="str">
        <f t="shared" si="2"/>
        <v>Clint Abel</v>
      </c>
    </row>
    <row r="174" spans="2:4" ht="15">
      <c r="B174" s="193" t="s">
        <v>692</v>
      </c>
      <c r="C174" s="193" t="s">
        <v>273</v>
      </c>
      <c r="D174" s="114" t="str">
        <f t="shared" si="2"/>
        <v>Riley ABel</v>
      </c>
    </row>
    <row r="175" spans="2:4" ht="15">
      <c r="B175" s="193" t="s">
        <v>237</v>
      </c>
      <c r="C175" s="193" t="s">
        <v>87</v>
      </c>
      <c r="D175" s="114" t="str">
        <f t="shared" si="2"/>
        <v>Tyler Koenig</v>
      </c>
    </row>
    <row r="176" spans="2:4" ht="15">
      <c r="B176" s="194" t="s">
        <v>688</v>
      </c>
      <c r="C176" s="193" t="s">
        <v>487</v>
      </c>
      <c r="D176" s="114" t="str">
        <f t="shared" si="2"/>
        <v>David Jolly</v>
      </c>
    </row>
    <row r="177" spans="2:4" ht="15">
      <c r="B177" s="193" t="s">
        <v>219</v>
      </c>
      <c r="C177" s="193" t="s">
        <v>220</v>
      </c>
      <c r="D177" s="114" t="str">
        <f t="shared" si="2"/>
        <v>Nate Hughes</v>
      </c>
    </row>
    <row r="178" spans="2:4" ht="15">
      <c r="B178" s="194" t="s">
        <v>869</v>
      </c>
      <c r="C178" s="193" t="s">
        <v>441</v>
      </c>
      <c r="D178" s="114" t="str">
        <f t="shared" si="2"/>
        <v>Jared Coghlan</v>
      </c>
    </row>
    <row r="179" spans="2:4" ht="15">
      <c r="B179" s="194" t="s">
        <v>875</v>
      </c>
      <c r="C179" s="193" t="s">
        <v>441</v>
      </c>
      <c r="D179" s="114" t="str">
        <f t="shared" si="2"/>
        <v>Obike Coghlan</v>
      </c>
    </row>
    <row r="180" spans="2:4" ht="15">
      <c r="B180" s="194" t="s">
        <v>876</v>
      </c>
      <c r="C180" s="193" t="s">
        <v>441</v>
      </c>
      <c r="D180" s="114" t="str">
        <f t="shared" si="2"/>
        <v>Misty Coghlan</v>
      </c>
    </row>
    <row r="181" spans="2:4" ht="15">
      <c r="B181" s="193" t="s">
        <v>277</v>
      </c>
      <c r="C181" s="193" t="s">
        <v>107</v>
      </c>
      <c r="D181" s="114" t="str">
        <f t="shared" si="2"/>
        <v>Cooper Mitchell</v>
      </c>
    </row>
    <row r="182" spans="2:4" ht="15">
      <c r="B182" s="194" t="s">
        <v>244</v>
      </c>
      <c r="C182" s="193" t="s">
        <v>78</v>
      </c>
      <c r="D182" s="114" t="str">
        <f t="shared" si="2"/>
        <v>John Algie</v>
      </c>
    </row>
    <row r="183" spans="2:4" ht="15">
      <c r="B183" s="193" t="s">
        <v>706</v>
      </c>
      <c r="C183" s="193" t="s">
        <v>403</v>
      </c>
      <c r="D183" s="114" t="str">
        <f t="shared" si="2"/>
        <v>Jason Agresta</v>
      </c>
    </row>
    <row r="184" spans="2:4" ht="15">
      <c r="B184" s="194" t="s">
        <v>689</v>
      </c>
      <c r="C184" s="193" t="s">
        <v>579</v>
      </c>
      <c r="D184" s="114" t="str">
        <f t="shared" si="2"/>
        <v>Luke Shepherd</v>
      </c>
    </row>
    <row r="185" spans="2:4" ht="15">
      <c r="B185" s="194" t="s">
        <v>877</v>
      </c>
      <c r="C185" s="193" t="s">
        <v>579</v>
      </c>
      <c r="D185" s="114" t="str">
        <f t="shared" si="2"/>
        <v>Ayrton Shepherd</v>
      </c>
    </row>
    <row r="186" spans="2:4" ht="15">
      <c r="B186" s="193" t="s">
        <v>759</v>
      </c>
      <c r="C186" s="193" t="s">
        <v>396</v>
      </c>
      <c r="D186" s="114" t="str">
        <f t="shared" si="2"/>
        <v>Carmelo Salerno</v>
      </c>
    </row>
    <row r="187" spans="2:4" ht="15">
      <c r="B187" s="193" t="s">
        <v>760</v>
      </c>
      <c r="C187" s="193" t="s">
        <v>396</v>
      </c>
      <c r="D187" s="114" t="str">
        <f t="shared" si="2"/>
        <v>Leo Salerno</v>
      </c>
    </row>
    <row r="188" spans="2:4" ht="15">
      <c r="B188" s="193" t="s">
        <v>761</v>
      </c>
      <c r="C188" s="193" t="s">
        <v>498</v>
      </c>
      <c r="D188" s="114" t="str">
        <f t="shared" si="2"/>
        <v>Dimitri Kozlinski</v>
      </c>
    </row>
    <row r="189" spans="2:4" ht="15">
      <c r="B189" s="194" t="s">
        <v>688</v>
      </c>
      <c r="C189" s="193" t="s">
        <v>496</v>
      </c>
      <c r="D189" s="114" t="str">
        <f t="shared" si="2"/>
        <v>David Kirkpatrick</v>
      </c>
    </row>
    <row r="190" spans="2:4" ht="15">
      <c r="B190" s="193" t="s">
        <v>244</v>
      </c>
      <c r="C190" s="193" t="s">
        <v>455</v>
      </c>
      <c r="D190" s="114" t="str">
        <f t="shared" si="2"/>
        <v>John Dixon</v>
      </c>
    </row>
    <row r="191" spans="2:4" ht="15">
      <c r="B191" s="194" t="s">
        <v>225</v>
      </c>
      <c r="C191" s="194" t="s">
        <v>370</v>
      </c>
      <c r="D191" s="114" t="str">
        <f t="shared" si="2"/>
        <v>Jacob Molloy</v>
      </c>
    </row>
    <row r="192" spans="2:4" ht="15">
      <c r="B192" s="193" t="s">
        <v>762</v>
      </c>
      <c r="C192" s="193" t="s">
        <v>455</v>
      </c>
      <c r="D192" s="114" t="str">
        <f t="shared" si="2"/>
        <v>Julie Dixon</v>
      </c>
    </row>
    <row r="193" spans="2:4" ht="15">
      <c r="B193" s="194" t="s">
        <v>878</v>
      </c>
      <c r="C193" s="193" t="s">
        <v>395</v>
      </c>
      <c r="D193" s="114" t="str">
        <f t="shared" si="2"/>
        <v>Jamie Su</v>
      </c>
    </row>
    <row r="194" spans="2:4" ht="15">
      <c r="B194" s="194" t="s">
        <v>878</v>
      </c>
      <c r="C194" s="193" t="s">
        <v>395</v>
      </c>
      <c r="D194" s="114" t="str">
        <f t="shared" si="2"/>
        <v>Jamie Su</v>
      </c>
    </row>
    <row r="195" spans="2:4" ht="15">
      <c r="B195" s="194" t="s">
        <v>879</v>
      </c>
      <c r="C195" s="193" t="s">
        <v>395</v>
      </c>
      <c r="D195" s="114" t="str">
        <f t="shared" ref="D195:D258" si="3">B195&amp;C195</f>
        <v>Lawrence Su</v>
      </c>
    </row>
    <row r="196" spans="2:4" ht="15">
      <c r="B196" s="194" t="s">
        <v>880</v>
      </c>
      <c r="C196" s="193" t="s">
        <v>395</v>
      </c>
      <c r="D196" s="114" t="str">
        <f t="shared" si="3"/>
        <v>Callie Su</v>
      </c>
    </row>
    <row r="197" spans="2:4" ht="15">
      <c r="B197" s="193" t="s">
        <v>715</v>
      </c>
      <c r="C197" s="193" t="s">
        <v>338</v>
      </c>
      <c r="D197" s="114" t="str">
        <f t="shared" si="3"/>
        <v>Mason Mepham</v>
      </c>
    </row>
    <row r="198" spans="2:4" ht="15">
      <c r="B198" s="193" t="s">
        <v>722</v>
      </c>
      <c r="C198" s="193" t="s">
        <v>398</v>
      </c>
      <c r="D198" s="114" t="str">
        <f t="shared" si="3"/>
        <v>Max Nader</v>
      </c>
    </row>
    <row r="199" spans="2:4" ht="15">
      <c r="B199" s="194" t="s">
        <v>287</v>
      </c>
      <c r="C199" s="193" t="s">
        <v>274</v>
      </c>
      <c r="D199" s="114" t="str">
        <f t="shared" si="3"/>
        <v>Harvey Lazarevic</v>
      </c>
    </row>
    <row r="200" spans="2:4" ht="15">
      <c r="B200" s="193" t="s">
        <v>222</v>
      </c>
      <c r="C200" s="193" t="s">
        <v>83</v>
      </c>
      <c r="D200" s="114" t="str">
        <f t="shared" si="3"/>
        <v>Hunter Hague</v>
      </c>
    </row>
    <row r="201" spans="2:4" ht="15">
      <c r="B201" s="193" t="s">
        <v>295</v>
      </c>
      <c r="C201" s="193" t="s">
        <v>532</v>
      </c>
      <c r="D201" s="114" t="str">
        <f t="shared" si="3"/>
        <v>Peter Pearce</v>
      </c>
    </row>
    <row r="202" spans="2:4" ht="15">
      <c r="B202" s="193" t="s">
        <v>763</v>
      </c>
      <c r="C202" s="193" t="s">
        <v>532</v>
      </c>
      <c r="D202" s="114" t="str">
        <f t="shared" si="3"/>
        <v>Rhys Pearce</v>
      </c>
    </row>
    <row r="203" spans="2:4" ht="15">
      <c r="B203" s="193" t="s">
        <v>764</v>
      </c>
      <c r="C203" s="193" t="s">
        <v>532</v>
      </c>
      <c r="D203" s="114" t="str">
        <f t="shared" si="3"/>
        <v>Kellie Pearce</v>
      </c>
    </row>
    <row r="204" spans="2:4" ht="15">
      <c r="B204" s="193" t="s">
        <v>216</v>
      </c>
      <c r="C204" s="193" t="s">
        <v>406</v>
      </c>
      <c r="D204" s="114" t="str">
        <f t="shared" si="3"/>
        <v>Stephen Angelucci</v>
      </c>
    </row>
    <row r="205" spans="2:4" ht="15">
      <c r="B205" s="193" t="s">
        <v>714</v>
      </c>
      <c r="C205" s="193" t="s">
        <v>101</v>
      </c>
      <c r="D205" s="114" t="str">
        <f t="shared" si="3"/>
        <v>Craig Tippett</v>
      </c>
    </row>
    <row r="206" spans="2:4" ht="15">
      <c r="B206" s="193" t="s">
        <v>765</v>
      </c>
      <c r="C206" s="193" t="s">
        <v>101</v>
      </c>
      <c r="D206" s="114" t="str">
        <f t="shared" si="3"/>
        <v>Chais Tippett</v>
      </c>
    </row>
    <row r="207" spans="2:4" ht="15">
      <c r="B207" s="193" t="s">
        <v>262</v>
      </c>
      <c r="C207" s="193" t="s">
        <v>346</v>
      </c>
      <c r="D207" s="114" t="str">
        <f t="shared" si="3"/>
        <v>Jack Love</v>
      </c>
    </row>
    <row r="208" spans="2:4" ht="15">
      <c r="B208" s="193" t="s">
        <v>766</v>
      </c>
      <c r="C208" s="193" t="s">
        <v>400</v>
      </c>
      <c r="D208" s="114" t="str">
        <f t="shared" si="3"/>
        <v>Brandon Colling</v>
      </c>
    </row>
    <row r="209" spans="2:4" ht="15">
      <c r="B209" s="193" t="s">
        <v>247</v>
      </c>
      <c r="C209" s="193" t="s">
        <v>168</v>
      </c>
      <c r="D209" s="114" t="str">
        <f t="shared" si="3"/>
        <v>Nathan Kasalo</v>
      </c>
    </row>
    <row r="210" spans="2:4" ht="15">
      <c r="B210" s="193" t="s">
        <v>262</v>
      </c>
      <c r="C210" s="193" t="s">
        <v>435</v>
      </c>
      <c r="D210" s="114" t="str">
        <f t="shared" si="3"/>
        <v>Jack Childs</v>
      </c>
    </row>
    <row r="211" spans="2:4" ht="15">
      <c r="B211" s="194" t="s">
        <v>873</v>
      </c>
      <c r="C211" s="193" t="s">
        <v>428</v>
      </c>
      <c r="D211" s="114" t="str">
        <f t="shared" si="3"/>
        <v>Mitchell Buccicatino</v>
      </c>
    </row>
    <row r="212" spans="2:4" ht="15">
      <c r="B212" s="194" t="s">
        <v>716</v>
      </c>
      <c r="C212" s="193" t="s">
        <v>544</v>
      </c>
      <c r="D212" s="114" t="str">
        <f t="shared" si="3"/>
        <v>Reece Powles</v>
      </c>
    </row>
    <row r="213" spans="2:4" ht="15">
      <c r="B213" s="193" t="s">
        <v>689</v>
      </c>
      <c r="C213" s="193" t="s">
        <v>577</v>
      </c>
      <c r="D213" s="114" t="str">
        <f t="shared" si="3"/>
        <v>Luke Seymour</v>
      </c>
    </row>
    <row r="214" spans="2:4" ht="15">
      <c r="B214" s="193" t="s">
        <v>767</v>
      </c>
      <c r="C214" s="193" t="s">
        <v>256</v>
      </c>
      <c r="D214" s="114" t="str">
        <f t="shared" si="3"/>
        <v>Sean O'Connor</v>
      </c>
    </row>
    <row r="215" spans="2:4" ht="15">
      <c r="B215" s="193" t="s">
        <v>768</v>
      </c>
      <c r="C215" s="193" t="s">
        <v>256</v>
      </c>
      <c r="D215" s="114" t="str">
        <f t="shared" si="3"/>
        <v>Marcus O'Connor</v>
      </c>
    </row>
    <row r="216" spans="2:4" ht="15">
      <c r="B216" s="193" t="s">
        <v>255</v>
      </c>
      <c r="C216" s="193" t="s">
        <v>256</v>
      </c>
      <c r="D216" s="114" t="str">
        <f t="shared" si="3"/>
        <v>Ryan O'Connor</v>
      </c>
    </row>
    <row r="217" spans="2:4" ht="15">
      <c r="B217" s="193" t="s">
        <v>240</v>
      </c>
      <c r="C217" s="193" t="s">
        <v>124</v>
      </c>
      <c r="D217" s="114" t="str">
        <f t="shared" si="3"/>
        <v>Anthony SAAD</v>
      </c>
    </row>
    <row r="218" spans="2:4" ht="15">
      <c r="B218" s="193" t="s">
        <v>275</v>
      </c>
      <c r="C218" s="193" t="s">
        <v>276</v>
      </c>
      <c r="D218" s="114" t="str">
        <f t="shared" si="3"/>
        <v>River Rodemark</v>
      </c>
    </row>
    <row r="219" spans="2:4" ht="15">
      <c r="B219" s="193" t="s">
        <v>769</v>
      </c>
      <c r="C219" s="193" t="s">
        <v>537</v>
      </c>
      <c r="D219" s="114" t="str">
        <f t="shared" si="3"/>
        <v>Darko Petrovic</v>
      </c>
    </row>
    <row r="220" spans="2:4" ht="15">
      <c r="B220" s="193" t="s">
        <v>770</v>
      </c>
      <c r="C220" s="193" t="s">
        <v>537</v>
      </c>
      <c r="D220" s="114" t="str">
        <f t="shared" si="3"/>
        <v>Maksim Petrovic</v>
      </c>
    </row>
    <row r="221" spans="2:4" ht="15">
      <c r="B221" s="193" t="s">
        <v>771</v>
      </c>
      <c r="C221" s="193" t="s">
        <v>517</v>
      </c>
      <c r="D221" s="114" t="str">
        <f t="shared" si="3"/>
        <v>Memphis Malong</v>
      </c>
    </row>
    <row r="222" spans="2:4" ht="15">
      <c r="B222" s="193" t="s">
        <v>709</v>
      </c>
      <c r="C222" s="193" t="s">
        <v>141</v>
      </c>
      <c r="D222" s="114" t="str">
        <f t="shared" si="3"/>
        <v>Rodney Goodman</v>
      </c>
    </row>
    <row r="223" spans="2:4" ht="15">
      <c r="B223" s="193" t="s">
        <v>772</v>
      </c>
      <c r="C223" s="193" t="s">
        <v>141</v>
      </c>
      <c r="D223" s="114" t="str">
        <f t="shared" si="3"/>
        <v>Grace Goodman</v>
      </c>
    </row>
    <row r="224" spans="2:4" ht="15">
      <c r="B224" s="193" t="s">
        <v>246</v>
      </c>
      <c r="C224" s="193" t="s">
        <v>603</v>
      </c>
      <c r="D224" s="114" t="str">
        <f t="shared" si="3"/>
        <v>Michael Walker</v>
      </c>
    </row>
    <row r="225" spans="2:4" ht="15">
      <c r="B225" s="193" t="s">
        <v>258</v>
      </c>
      <c r="C225" s="193" t="s">
        <v>118</v>
      </c>
      <c r="D225" s="114" t="str">
        <f t="shared" si="3"/>
        <v>Kurtis Jackson</v>
      </c>
    </row>
    <row r="226" spans="2:4" ht="15">
      <c r="B226" s="193" t="s">
        <v>734</v>
      </c>
      <c r="C226" s="193" t="s">
        <v>457</v>
      </c>
      <c r="D226" s="114" t="str">
        <f t="shared" si="3"/>
        <v>George Doueihi</v>
      </c>
    </row>
    <row r="227" spans="2:4" ht="15">
      <c r="B227" s="193" t="s">
        <v>773</v>
      </c>
      <c r="C227" s="193" t="s">
        <v>554</v>
      </c>
      <c r="D227" s="114" t="str">
        <f t="shared" si="3"/>
        <v>Tommy Rizk</v>
      </c>
    </row>
    <row r="228" spans="2:4" ht="15">
      <c r="B228" s="193" t="s">
        <v>232</v>
      </c>
      <c r="C228" s="193" t="s">
        <v>448</v>
      </c>
      <c r="D228" s="114" t="str">
        <f t="shared" si="3"/>
        <v>Hayden Crossland</v>
      </c>
    </row>
    <row r="229" spans="2:4" ht="15">
      <c r="B229" s="193" t="s">
        <v>689</v>
      </c>
      <c r="C229" s="193" t="s">
        <v>162</v>
      </c>
      <c r="D229" s="114" t="str">
        <f t="shared" si="3"/>
        <v>Luke Saker</v>
      </c>
    </row>
    <row r="230" spans="2:4" ht="15">
      <c r="B230" s="194" t="s">
        <v>717</v>
      </c>
      <c r="C230" s="193" t="s">
        <v>594</v>
      </c>
      <c r="D230" s="114" t="str">
        <f t="shared" si="3"/>
        <v>Jeremy Tull</v>
      </c>
    </row>
    <row r="231" spans="2:4" ht="15">
      <c r="B231" s="193" t="s">
        <v>774</v>
      </c>
      <c r="C231" s="193" t="s">
        <v>401</v>
      </c>
      <c r="D231" s="114" t="str">
        <f t="shared" si="3"/>
        <v>Brayden Thompson</v>
      </c>
    </row>
    <row r="232" spans="2:4" ht="15">
      <c r="B232" s="194" t="s">
        <v>688</v>
      </c>
      <c r="C232" s="193" t="s">
        <v>282</v>
      </c>
      <c r="D232" s="114" t="str">
        <f t="shared" si="3"/>
        <v>David East</v>
      </c>
    </row>
    <row r="233" spans="2:4" ht="15">
      <c r="B233" s="193" t="s">
        <v>259</v>
      </c>
      <c r="C233" s="193" t="s">
        <v>164</v>
      </c>
      <c r="D233" s="114" t="str">
        <f t="shared" si="3"/>
        <v>Daniel Banks</v>
      </c>
    </row>
    <row r="234" spans="2:4" ht="15">
      <c r="B234" s="193" t="s">
        <v>775</v>
      </c>
      <c r="C234" s="193" t="s">
        <v>599</v>
      </c>
      <c r="D234" s="114" t="str">
        <f t="shared" si="3"/>
        <v>Vaibhav vats</v>
      </c>
    </row>
    <row r="235" spans="2:4" ht="15">
      <c r="B235" s="193" t="s">
        <v>264</v>
      </c>
      <c r="C235" s="193" t="s">
        <v>102</v>
      </c>
      <c r="D235" s="114" t="str">
        <f t="shared" si="3"/>
        <v>Neel Vats</v>
      </c>
    </row>
    <row r="236" spans="2:4" ht="15">
      <c r="B236" s="193" t="s">
        <v>226</v>
      </c>
      <c r="C236" s="193" t="s">
        <v>436</v>
      </c>
      <c r="D236" s="114" t="str">
        <f t="shared" si="3"/>
        <v>Lachlan Cini</v>
      </c>
    </row>
    <row r="237" spans="2:4" ht="15">
      <c r="B237" s="193" t="s">
        <v>776</v>
      </c>
      <c r="C237" s="193" t="s">
        <v>426</v>
      </c>
      <c r="D237" s="114" t="str">
        <f t="shared" si="3"/>
        <v>Tony Bregonje</v>
      </c>
    </row>
    <row r="238" spans="2:4" ht="15">
      <c r="B238" s="193" t="s">
        <v>686</v>
      </c>
      <c r="C238" s="193" t="s">
        <v>608</v>
      </c>
      <c r="D238" s="114" t="str">
        <f t="shared" si="3"/>
        <v>Thomas Whalley</v>
      </c>
    </row>
    <row r="239" spans="2:4" ht="15">
      <c r="B239" s="193" t="s">
        <v>777</v>
      </c>
      <c r="C239" s="193" t="s">
        <v>419</v>
      </c>
      <c r="D239" s="114" t="str">
        <f t="shared" si="3"/>
        <v>Karlo Bergman</v>
      </c>
    </row>
    <row r="240" spans="2:4" ht="15">
      <c r="B240" s="193" t="s">
        <v>218</v>
      </c>
      <c r="C240" s="193" t="s">
        <v>121</v>
      </c>
      <c r="D240" s="114" t="str">
        <f t="shared" si="3"/>
        <v>Kaitlyn Cooper</v>
      </c>
    </row>
    <row r="241" spans="2:4" ht="15">
      <c r="B241" s="193" t="s">
        <v>778</v>
      </c>
      <c r="C241" s="193" t="s">
        <v>224</v>
      </c>
      <c r="D241" s="114" t="str">
        <f t="shared" si="3"/>
        <v>Harry Ford</v>
      </c>
    </row>
    <row r="242" spans="2:4" ht="15">
      <c r="B242" s="193" t="s">
        <v>779</v>
      </c>
      <c r="C242" s="193" t="s">
        <v>101</v>
      </c>
      <c r="D242" s="114" t="str">
        <f t="shared" si="3"/>
        <v>Angi Tippett</v>
      </c>
    </row>
    <row r="243" spans="2:4" ht="15">
      <c r="B243" s="193" t="s">
        <v>780</v>
      </c>
      <c r="C243" s="193" t="s">
        <v>261</v>
      </c>
      <c r="D243" s="114" t="str">
        <f t="shared" si="3"/>
        <v>Glenn-Matthew Linnett</v>
      </c>
    </row>
    <row r="244" spans="2:4" ht="15">
      <c r="B244" s="193" t="s">
        <v>748</v>
      </c>
      <c r="C244" s="193" t="s">
        <v>427</v>
      </c>
      <c r="D244" s="114" t="str">
        <f t="shared" si="3"/>
        <v>Zac Brown</v>
      </c>
    </row>
    <row r="245" spans="2:4" ht="15">
      <c r="B245" s="194" t="s">
        <v>225</v>
      </c>
      <c r="C245" s="193" t="s">
        <v>578</v>
      </c>
      <c r="D245" s="114" t="str">
        <f t="shared" si="3"/>
        <v>Jacob Shalala</v>
      </c>
    </row>
    <row r="246" spans="2:4" ht="15">
      <c r="B246" s="193" t="s">
        <v>781</v>
      </c>
      <c r="C246" s="193" t="s">
        <v>439</v>
      </c>
      <c r="D246" s="114" t="str">
        <f t="shared" si="3"/>
        <v>Sharleece Coan</v>
      </c>
    </row>
    <row r="247" spans="2:4" ht="15">
      <c r="B247" s="194" t="s">
        <v>758</v>
      </c>
      <c r="C247" s="193" t="s">
        <v>289</v>
      </c>
      <c r="D247" s="114" t="str">
        <f t="shared" si="3"/>
        <v>Paul Ellul</v>
      </c>
    </row>
    <row r="248" spans="2:4" ht="15">
      <c r="B248" s="193" t="s">
        <v>247</v>
      </c>
      <c r="C248" s="193" t="s">
        <v>480</v>
      </c>
      <c r="D248" s="114" t="str">
        <f t="shared" si="3"/>
        <v>Nathan Harwood</v>
      </c>
    </row>
    <row r="249" spans="2:4" ht="15">
      <c r="B249" s="193" t="s">
        <v>268</v>
      </c>
      <c r="C249" s="193" t="s">
        <v>477</v>
      </c>
      <c r="D249" s="114" t="str">
        <f t="shared" si="3"/>
        <v>Ethan Guest</v>
      </c>
    </row>
    <row r="250" spans="2:4" ht="15">
      <c r="B250" s="193" t="s">
        <v>782</v>
      </c>
      <c r="C250" s="193" t="s">
        <v>502</v>
      </c>
      <c r="D250" s="114" t="str">
        <f t="shared" si="3"/>
        <v>Trent Lavelle</v>
      </c>
    </row>
    <row r="251" spans="2:4" ht="15">
      <c r="B251" s="193" t="s">
        <v>260</v>
      </c>
      <c r="C251" s="193" t="s">
        <v>173</v>
      </c>
      <c r="D251" s="114" t="str">
        <f t="shared" si="3"/>
        <v>Robert Cribbin</v>
      </c>
    </row>
    <row r="252" spans="2:4" ht="15">
      <c r="B252" s="193" t="s">
        <v>783</v>
      </c>
      <c r="C252" s="193" t="s">
        <v>173</v>
      </c>
      <c r="D252" s="114" t="str">
        <f t="shared" si="3"/>
        <v>Gabriella Cribbin</v>
      </c>
    </row>
    <row r="253" spans="2:4" ht="15">
      <c r="B253" s="193" t="s">
        <v>260</v>
      </c>
      <c r="C253" s="193" t="s">
        <v>173</v>
      </c>
      <c r="D253" s="114" t="str">
        <f t="shared" si="3"/>
        <v>Robert Cribbin</v>
      </c>
    </row>
    <row r="254" spans="2:4" ht="15">
      <c r="B254" s="193" t="s">
        <v>236</v>
      </c>
      <c r="C254" s="193" t="s">
        <v>617</v>
      </c>
      <c r="D254" s="114" t="str">
        <f t="shared" si="3"/>
        <v>Lucas Van Twest</v>
      </c>
    </row>
    <row r="255" spans="2:4" ht="15">
      <c r="B255" s="194" t="s">
        <v>689</v>
      </c>
      <c r="C255" s="193" t="s">
        <v>618</v>
      </c>
      <c r="D255" s="114" t="str">
        <f t="shared" si="3"/>
        <v>Luke Rhodes</v>
      </c>
    </row>
    <row r="256" spans="2:4" ht="15">
      <c r="B256" s="193" t="s">
        <v>784</v>
      </c>
      <c r="C256" s="193" t="s">
        <v>397</v>
      </c>
      <c r="D256" s="114" t="str">
        <f t="shared" si="3"/>
        <v>Rishi Pothori</v>
      </c>
    </row>
    <row r="257" spans="2:4" ht="15">
      <c r="B257" s="193" t="s">
        <v>785</v>
      </c>
      <c r="C257" s="193" t="s">
        <v>254</v>
      </c>
      <c r="D257" s="114" t="str">
        <f t="shared" si="3"/>
        <v>Oscar Liston</v>
      </c>
    </row>
    <row r="258" spans="2:4" ht="15">
      <c r="B258" s="193" t="s">
        <v>233</v>
      </c>
      <c r="C258" s="193" t="s">
        <v>234</v>
      </c>
      <c r="D258" s="114" t="str">
        <f t="shared" si="3"/>
        <v>Lily Sugden</v>
      </c>
    </row>
    <row r="259" spans="2:4" ht="15">
      <c r="B259" s="193" t="s">
        <v>280</v>
      </c>
      <c r="C259" s="193" t="s">
        <v>149</v>
      </c>
      <c r="D259" s="114" t="str">
        <f t="shared" ref="D259:D321" si="4">B259&amp;C259</f>
        <v>Brian Tabbernal</v>
      </c>
    </row>
    <row r="260" spans="2:4" ht="15">
      <c r="B260" s="193" t="s">
        <v>744</v>
      </c>
      <c r="C260" s="193" t="s">
        <v>619</v>
      </c>
      <c r="D260" s="114" t="str">
        <f t="shared" si="4"/>
        <v>Harrison Morabito</v>
      </c>
    </row>
    <row r="261" spans="2:4" ht="15">
      <c r="B261" s="193" t="s">
        <v>744</v>
      </c>
      <c r="C261" s="193" t="s">
        <v>144</v>
      </c>
      <c r="D261" s="114" t="str">
        <f t="shared" si="4"/>
        <v>Harrison Dengate</v>
      </c>
    </row>
    <row r="262" spans="2:4" ht="15">
      <c r="B262" s="193" t="s">
        <v>786</v>
      </c>
      <c r="C262" s="193" t="s">
        <v>272</v>
      </c>
      <c r="D262" s="114" t="str">
        <f t="shared" si="4"/>
        <v>Tammie Hotz</v>
      </c>
    </row>
    <row r="263" spans="2:4" ht="15">
      <c r="B263" s="194" t="s">
        <v>271</v>
      </c>
      <c r="C263" s="193" t="s">
        <v>272</v>
      </c>
      <c r="D263" s="114" t="str">
        <f t="shared" si="4"/>
        <v>Evan Hotz</v>
      </c>
    </row>
    <row r="264" spans="2:4" ht="15">
      <c r="B264" s="193" t="s">
        <v>787</v>
      </c>
      <c r="C264" s="193" t="s">
        <v>620</v>
      </c>
      <c r="D264" s="114" t="str">
        <f t="shared" si="4"/>
        <v>Brooke Weatherhead</v>
      </c>
    </row>
    <row r="265" spans="2:4" ht="15">
      <c r="B265" s="193" t="s">
        <v>270</v>
      </c>
      <c r="C265" s="193" t="s">
        <v>620</v>
      </c>
      <c r="D265" s="114" t="str">
        <f t="shared" si="4"/>
        <v>Liam Weatherhead</v>
      </c>
    </row>
    <row r="266" spans="2:4" ht="15">
      <c r="B266" s="193" t="s">
        <v>244</v>
      </c>
      <c r="C266" s="193" t="s">
        <v>556</v>
      </c>
      <c r="D266" s="114" t="str">
        <f t="shared" si="4"/>
        <v>John Roecken</v>
      </c>
    </row>
    <row r="267" spans="2:4" ht="15">
      <c r="B267" s="194" t="s">
        <v>228</v>
      </c>
      <c r="C267" s="193" t="s">
        <v>556</v>
      </c>
      <c r="D267" s="114" t="str">
        <f t="shared" si="4"/>
        <v>William Roecken</v>
      </c>
    </row>
    <row r="268" spans="2:4" ht="15">
      <c r="B268" s="193" t="s">
        <v>262</v>
      </c>
      <c r="C268" s="193" t="s">
        <v>621</v>
      </c>
      <c r="D268" s="114" t="str">
        <f t="shared" si="4"/>
        <v>Jack Black</v>
      </c>
    </row>
    <row r="269" spans="2:4" ht="15">
      <c r="B269" s="193" t="s">
        <v>217</v>
      </c>
      <c r="C269" s="193" t="s">
        <v>176</v>
      </c>
      <c r="D269" s="114" t="str">
        <f t="shared" si="4"/>
        <v>Angus Biddle</v>
      </c>
    </row>
    <row r="270" spans="2:4" ht="15">
      <c r="B270" s="193" t="s">
        <v>788</v>
      </c>
      <c r="C270" s="193" t="s">
        <v>620</v>
      </c>
      <c r="D270" s="114" t="str">
        <f t="shared" si="4"/>
        <v>Grant Weatherhead</v>
      </c>
    </row>
    <row r="271" spans="2:4" ht="15">
      <c r="B271" s="193" t="s">
        <v>788</v>
      </c>
      <c r="C271" s="193" t="s">
        <v>620</v>
      </c>
      <c r="D271" s="114" t="str">
        <f t="shared" si="4"/>
        <v>Grant Weatherhead</v>
      </c>
    </row>
    <row r="272" spans="2:4" ht="15">
      <c r="B272" s="193" t="s">
        <v>789</v>
      </c>
      <c r="C272" s="193" t="s">
        <v>622</v>
      </c>
      <c r="D272" s="114" t="str">
        <f t="shared" si="4"/>
        <v>Dion Scott</v>
      </c>
    </row>
    <row r="273" spans="2:4" ht="15">
      <c r="B273" s="193" t="s">
        <v>757</v>
      </c>
      <c r="C273" s="193" t="s">
        <v>623</v>
      </c>
      <c r="D273" s="114" t="str">
        <f t="shared" si="4"/>
        <v>Charles Attard</v>
      </c>
    </row>
    <row r="274" spans="2:4" ht="15">
      <c r="B274" s="193" t="s">
        <v>790</v>
      </c>
      <c r="C274" s="193" t="s">
        <v>624</v>
      </c>
      <c r="D274" s="114" t="str">
        <f t="shared" si="4"/>
        <v>Joey Mawson</v>
      </c>
    </row>
    <row r="275" spans="2:4" ht="15">
      <c r="B275" s="193" t="s">
        <v>791</v>
      </c>
      <c r="C275" s="193" t="s">
        <v>433</v>
      </c>
      <c r="D275" s="114" t="str">
        <f t="shared" si="4"/>
        <v>Hemalatha Carasala</v>
      </c>
    </row>
    <row r="276" spans="2:4" ht="15">
      <c r="B276" s="193" t="s">
        <v>784</v>
      </c>
      <c r="C276" s="193" t="s">
        <v>397</v>
      </c>
      <c r="D276" s="114" t="str">
        <f t="shared" si="4"/>
        <v>Rishi Pothori</v>
      </c>
    </row>
    <row r="277" spans="2:4" ht="15">
      <c r="B277" s="193" t="s">
        <v>791</v>
      </c>
      <c r="C277" s="193" t="s">
        <v>433</v>
      </c>
      <c r="D277" s="114" t="str">
        <f t="shared" si="4"/>
        <v>Hemalatha Carasala</v>
      </c>
    </row>
    <row r="278" spans="2:4" ht="15">
      <c r="B278" s="193" t="s">
        <v>784</v>
      </c>
      <c r="C278" s="193" t="s">
        <v>397</v>
      </c>
      <c r="D278" s="114" t="str">
        <f t="shared" si="4"/>
        <v>Rishi Pothori</v>
      </c>
    </row>
    <row r="279" spans="2:4" ht="15">
      <c r="B279" s="193" t="s">
        <v>235</v>
      </c>
      <c r="C279" s="193" t="s">
        <v>297</v>
      </c>
      <c r="D279" s="114" t="str">
        <f t="shared" si="4"/>
        <v>Logan Cull</v>
      </c>
    </row>
    <row r="280" spans="2:4" ht="15">
      <c r="B280" s="194" t="s">
        <v>702</v>
      </c>
      <c r="C280" s="193" t="s">
        <v>129</v>
      </c>
      <c r="D280" s="114" t="str">
        <f t="shared" si="4"/>
        <v>Bradley Jenkins</v>
      </c>
    </row>
    <row r="281" spans="2:4" ht="15">
      <c r="B281" s="194" t="s">
        <v>805</v>
      </c>
      <c r="C281" s="193" t="s">
        <v>129</v>
      </c>
      <c r="D281" s="114" t="str">
        <f t="shared" si="4"/>
        <v>Charlie Jenkins</v>
      </c>
    </row>
    <row r="282" spans="2:4" ht="15">
      <c r="B282" s="194" t="s">
        <v>881</v>
      </c>
      <c r="C282" s="193" t="s">
        <v>129</v>
      </c>
      <c r="D282" s="114" t="str">
        <f t="shared" si="4"/>
        <v>Hollie Jenkins</v>
      </c>
    </row>
    <row r="283" spans="2:4" ht="15">
      <c r="B283" s="193" t="s">
        <v>768</v>
      </c>
      <c r="C283" s="193" t="s">
        <v>193</v>
      </c>
      <c r="D283" s="114" t="str">
        <f t="shared" si="4"/>
        <v>Marcus Kemal</v>
      </c>
    </row>
    <row r="284" spans="2:4" ht="15">
      <c r="B284" s="193" t="s">
        <v>792</v>
      </c>
      <c r="C284" s="193" t="s">
        <v>625</v>
      </c>
      <c r="D284" s="114" t="str">
        <f t="shared" si="4"/>
        <v>Victoria Lopes</v>
      </c>
    </row>
    <row r="285" spans="2:4" ht="15">
      <c r="B285" s="193" t="s">
        <v>793</v>
      </c>
      <c r="C285" s="193" t="s">
        <v>504</v>
      </c>
      <c r="D285" s="114" t="str">
        <f t="shared" si="4"/>
        <v>Dan Lindsay</v>
      </c>
    </row>
    <row r="286" spans="2:4" ht="15">
      <c r="B286" s="194" t="s">
        <v>882</v>
      </c>
      <c r="C286" s="193" t="s">
        <v>504</v>
      </c>
      <c r="D286" s="114" t="str">
        <f t="shared" si="4"/>
        <v>Dylan Lindsay</v>
      </c>
    </row>
    <row r="287" spans="2:4" ht="15">
      <c r="B287" s="193" t="s">
        <v>794</v>
      </c>
      <c r="C287" s="193" t="s">
        <v>616</v>
      </c>
      <c r="D287" s="114" t="str">
        <f t="shared" si="4"/>
        <v>Colin Yuen</v>
      </c>
    </row>
    <row r="288" spans="2:4" ht="15">
      <c r="B288" s="193" t="s">
        <v>265</v>
      </c>
      <c r="C288" s="193" t="s">
        <v>166</v>
      </c>
      <c r="D288" s="114" t="str">
        <f t="shared" si="4"/>
        <v>Noah Taylor</v>
      </c>
    </row>
    <row r="289" spans="2:4" ht="15">
      <c r="B289" s="194" t="s">
        <v>678</v>
      </c>
      <c r="C289" s="193" t="s">
        <v>588</v>
      </c>
      <c r="D289" s="114" t="str">
        <f t="shared" si="4"/>
        <v>Christopher Teuma</v>
      </c>
    </row>
    <row r="290" spans="2:4" ht="15">
      <c r="B290" s="194" t="s">
        <v>883</v>
      </c>
      <c r="C290" s="193" t="s">
        <v>588</v>
      </c>
      <c r="D290" s="114" t="str">
        <f t="shared" si="4"/>
        <v>Axle Teuma</v>
      </c>
    </row>
    <row r="291" spans="2:4" ht="15">
      <c r="B291" s="194" t="s">
        <v>884</v>
      </c>
      <c r="C291" s="193" t="s">
        <v>588</v>
      </c>
      <c r="D291" s="114" t="str">
        <f t="shared" si="4"/>
        <v>Abby Teuma</v>
      </c>
    </row>
    <row r="292" spans="2:4" ht="15">
      <c r="B292" s="193" t="s">
        <v>262</v>
      </c>
      <c r="C292" s="193" t="s">
        <v>626</v>
      </c>
      <c r="D292" s="114" t="str">
        <f t="shared" si="4"/>
        <v>Jack Gammie</v>
      </c>
    </row>
    <row r="293" spans="2:4" ht="15">
      <c r="B293" s="193" t="s">
        <v>244</v>
      </c>
      <c r="C293" s="193" t="s">
        <v>179</v>
      </c>
      <c r="D293" s="114" t="str">
        <f t="shared" si="4"/>
        <v>John Stone</v>
      </c>
    </row>
    <row r="294" spans="2:4" ht="15">
      <c r="B294" s="194" t="s">
        <v>285</v>
      </c>
      <c r="C294" s="193" t="s">
        <v>286</v>
      </c>
      <c r="D294" s="114" t="str">
        <f t="shared" si="4"/>
        <v>Jye Wagstaff</v>
      </c>
    </row>
    <row r="295" spans="2:4" ht="15">
      <c r="B295" s="193" t="s">
        <v>795</v>
      </c>
      <c r="C295" s="193" t="s">
        <v>103</v>
      </c>
      <c r="D295" s="114" t="str">
        <f t="shared" si="4"/>
        <v>Andre Vermeulen</v>
      </c>
    </row>
    <row r="296" spans="2:4" ht="15">
      <c r="B296" s="193" t="s">
        <v>263</v>
      </c>
      <c r="C296" s="193" t="s">
        <v>103</v>
      </c>
      <c r="D296" s="114" t="str">
        <f t="shared" si="4"/>
        <v>Nadia Vermeulen</v>
      </c>
    </row>
    <row r="297" spans="2:4" ht="15">
      <c r="B297" s="193" t="s">
        <v>252</v>
      </c>
      <c r="C297" s="193" t="s">
        <v>103</v>
      </c>
      <c r="D297" s="114" t="str">
        <f t="shared" si="4"/>
        <v>Deniel Vermeulen</v>
      </c>
    </row>
    <row r="298" spans="2:4" ht="15">
      <c r="B298" s="193" t="s">
        <v>796</v>
      </c>
      <c r="C298" s="193" t="s">
        <v>142</v>
      </c>
      <c r="D298" s="114" t="str">
        <f t="shared" si="4"/>
        <v>Dave Youl</v>
      </c>
    </row>
    <row r="299" spans="2:4" ht="15">
      <c r="B299" s="193" t="s">
        <v>236</v>
      </c>
      <c r="C299" s="193" t="s">
        <v>142</v>
      </c>
      <c r="D299" s="114" t="str">
        <f t="shared" si="4"/>
        <v>Lucas Youl</v>
      </c>
    </row>
    <row r="300" spans="2:4" ht="15">
      <c r="B300" s="193" t="s">
        <v>797</v>
      </c>
      <c r="C300" s="193" t="s">
        <v>180</v>
      </c>
      <c r="D300" s="114" t="str">
        <f t="shared" si="4"/>
        <v>Reed Robinson</v>
      </c>
    </row>
    <row r="301" spans="2:4" ht="15">
      <c r="B301" s="193" t="s">
        <v>219</v>
      </c>
      <c r="C301" s="193" t="s">
        <v>180</v>
      </c>
      <c r="D301" s="114" t="str">
        <f t="shared" si="4"/>
        <v>Nate Robinson</v>
      </c>
    </row>
    <row r="302" spans="2:4" ht="15">
      <c r="B302" s="193" t="s">
        <v>246</v>
      </c>
      <c r="C302" s="193" t="s">
        <v>635</v>
      </c>
      <c r="D302" s="114" t="str">
        <f t="shared" si="4"/>
        <v>Michael Kuster</v>
      </c>
    </row>
    <row r="303" spans="2:4" ht="15">
      <c r="B303" s="193" t="s">
        <v>798</v>
      </c>
      <c r="C303" s="193" t="s">
        <v>635</v>
      </c>
      <c r="D303" s="114" t="str">
        <f t="shared" si="4"/>
        <v>Luka Kuster</v>
      </c>
    </row>
    <row r="304" spans="2:4" ht="15">
      <c r="B304" s="194" t="s">
        <v>216</v>
      </c>
      <c r="C304" s="193" t="s">
        <v>636</v>
      </c>
      <c r="D304" s="114" t="str">
        <f t="shared" si="4"/>
        <v>Stephen Taulanga</v>
      </c>
    </row>
    <row r="305" spans="2:4" ht="15">
      <c r="B305" s="193" t="s">
        <v>799</v>
      </c>
      <c r="C305" s="193" t="s">
        <v>637</v>
      </c>
      <c r="D305" s="114" t="str">
        <f t="shared" si="4"/>
        <v>Bruno Martino</v>
      </c>
    </row>
    <row r="306" spans="2:4" ht="15">
      <c r="B306" s="193" t="s">
        <v>800</v>
      </c>
      <c r="C306" s="193" t="s">
        <v>638</v>
      </c>
      <c r="D306" s="114" t="str">
        <f t="shared" si="4"/>
        <v>Jai Dolenc</v>
      </c>
    </row>
    <row r="307" spans="2:4" ht="15">
      <c r="B307" s="194" t="s">
        <v>885</v>
      </c>
      <c r="C307" s="193" t="s">
        <v>638</v>
      </c>
      <c r="D307" s="114" t="str">
        <f t="shared" si="4"/>
        <v>Kiel Dolenc</v>
      </c>
    </row>
    <row r="308" spans="2:4" ht="15">
      <c r="B308" s="194" t="s">
        <v>886</v>
      </c>
      <c r="C308" s="193" t="s">
        <v>639</v>
      </c>
      <c r="D308" s="114" t="str">
        <f t="shared" si="4"/>
        <v>Steven Brett</v>
      </c>
    </row>
    <row r="309" spans="2:4" ht="15">
      <c r="B309" s="194" t="s">
        <v>238</v>
      </c>
      <c r="C309" s="193" t="s">
        <v>639</v>
      </c>
      <c r="D309" s="114" t="str">
        <f t="shared" si="4"/>
        <v>James Brett</v>
      </c>
    </row>
    <row r="310" spans="2:4" ht="15">
      <c r="B310" s="194" t="s">
        <v>873</v>
      </c>
      <c r="C310" s="193" t="s">
        <v>583</v>
      </c>
      <c r="D310" s="114" t="str">
        <f t="shared" si="4"/>
        <v>Mitchell Smith</v>
      </c>
    </row>
    <row r="311" spans="2:4" ht="15">
      <c r="B311" s="194" t="s">
        <v>887</v>
      </c>
      <c r="C311" s="193" t="s">
        <v>583</v>
      </c>
      <c r="D311" s="114" t="str">
        <f t="shared" si="4"/>
        <v>Taitum Smith</v>
      </c>
    </row>
    <row r="312" spans="2:4" ht="15">
      <c r="B312" s="193" t="s">
        <v>801</v>
      </c>
      <c r="C312" s="193" t="s">
        <v>121</v>
      </c>
      <c r="D312" s="114" t="str">
        <f t="shared" si="4"/>
        <v>Jeffrey Cooper</v>
      </c>
    </row>
    <row r="313" spans="2:4" ht="15">
      <c r="B313" s="193" t="s">
        <v>241</v>
      </c>
      <c r="C313" s="193" t="s">
        <v>121</v>
      </c>
      <c r="D313" s="114" t="str">
        <f t="shared" si="4"/>
        <v>Wade Cooper</v>
      </c>
    </row>
    <row r="314" spans="2:4" ht="15">
      <c r="B314" s="194" t="s">
        <v>888</v>
      </c>
      <c r="C314" s="193" t="s">
        <v>640</v>
      </c>
      <c r="D314" s="114" t="str">
        <f t="shared" si="4"/>
        <v>Henry Garland</v>
      </c>
    </row>
    <row r="315" spans="2:4" ht="15">
      <c r="B315" s="193" t="s">
        <v>802</v>
      </c>
      <c r="C315" s="193" t="s">
        <v>494</v>
      </c>
      <c r="D315" s="114" t="str">
        <f t="shared" si="4"/>
        <v>Zacharia Kerr</v>
      </c>
    </row>
    <row r="316" spans="2:4" ht="15">
      <c r="B316" s="193" t="s">
        <v>246</v>
      </c>
      <c r="C316" s="193" t="s">
        <v>602</v>
      </c>
      <c r="D316" s="114" t="str">
        <f t="shared" si="4"/>
        <v>Michael Veres</v>
      </c>
    </row>
    <row r="317" spans="2:4" ht="15">
      <c r="B317" s="193" t="s">
        <v>235</v>
      </c>
      <c r="C317" s="193" t="s">
        <v>602</v>
      </c>
      <c r="D317" s="114" t="str">
        <f t="shared" si="4"/>
        <v>Logan Veres</v>
      </c>
    </row>
    <row r="318" spans="2:4" ht="15">
      <c r="B318" s="193" t="s">
        <v>803</v>
      </c>
      <c r="C318" s="193" t="s">
        <v>548</v>
      </c>
      <c r="D318" s="114" t="str">
        <f t="shared" si="4"/>
        <v>Romel Reyes</v>
      </c>
    </row>
    <row r="319" spans="2:4" ht="15">
      <c r="B319" s="193" t="s">
        <v>804</v>
      </c>
      <c r="C319" s="193" t="s">
        <v>641</v>
      </c>
      <c r="D319" s="114" t="str">
        <f t="shared" si="4"/>
        <v>Constantinos Rouggos</v>
      </c>
    </row>
    <row r="320" spans="2:4" ht="15">
      <c r="B320" s="193" t="s">
        <v>804</v>
      </c>
      <c r="C320" s="193" t="s">
        <v>641</v>
      </c>
      <c r="D320" s="114" t="str">
        <f t="shared" si="4"/>
        <v>Constantinos Rouggos</v>
      </c>
    </row>
    <row r="321" spans="2:4" ht="15">
      <c r="B321" s="193" t="s">
        <v>221</v>
      </c>
      <c r="C321" s="193" t="s">
        <v>294</v>
      </c>
      <c r="D321" s="114" t="str">
        <f t="shared" si="4"/>
        <v>Joshua Thomson</v>
      </c>
    </row>
    <row r="322" spans="2:4" ht="15">
      <c r="B322" s="193" t="s">
        <v>805</v>
      </c>
      <c r="C322" s="193" t="s">
        <v>642</v>
      </c>
      <c r="D322" s="114" t="str">
        <f t="shared" ref="D322:D385" si="5">B322&amp;C322</f>
        <v>Charlie Barakat</v>
      </c>
    </row>
    <row r="323" spans="2:4" ht="15">
      <c r="B323" s="194" t="s">
        <v>245</v>
      </c>
      <c r="C323" s="193" t="s">
        <v>641</v>
      </c>
      <c r="D323" s="114" t="str">
        <f t="shared" si="5"/>
        <v>Nicholas Rouggos</v>
      </c>
    </row>
    <row r="324" spans="2:4" ht="15">
      <c r="B324" s="194" t="s">
        <v>693</v>
      </c>
      <c r="C324" s="193" t="s">
        <v>643</v>
      </c>
      <c r="D324" s="114" t="str">
        <f t="shared" si="5"/>
        <v>Matthew Cook</v>
      </c>
    </row>
    <row r="325" spans="2:4" ht="15">
      <c r="B325" s="193" t="s">
        <v>248</v>
      </c>
      <c r="C325" s="193" t="s">
        <v>145</v>
      </c>
      <c r="D325" s="114" t="str">
        <f t="shared" si="5"/>
        <v>Kayne MacDonald</v>
      </c>
    </row>
    <row r="326" spans="2:4" ht="15">
      <c r="B326" s="193" t="s">
        <v>238</v>
      </c>
      <c r="C326" s="193" t="s">
        <v>140</v>
      </c>
      <c r="D326" s="114" t="str">
        <f t="shared" si="5"/>
        <v>James Swarbrick</v>
      </c>
    </row>
    <row r="327" spans="2:4" ht="15">
      <c r="B327" s="193" t="s">
        <v>806</v>
      </c>
      <c r="C327" s="193" t="s">
        <v>183</v>
      </c>
      <c r="D327" s="114" t="str">
        <f t="shared" si="5"/>
        <v>Vasili Baralos</v>
      </c>
    </row>
    <row r="328" spans="2:4" ht="15">
      <c r="B328" s="194" t="s">
        <v>889</v>
      </c>
      <c r="C328" s="193" t="s">
        <v>644</v>
      </c>
      <c r="D328" s="114" t="str">
        <f t="shared" si="5"/>
        <v>Karen Beltran</v>
      </c>
    </row>
    <row r="329" spans="2:4" ht="15">
      <c r="B329" s="194" t="s">
        <v>889</v>
      </c>
      <c r="C329" s="193" t="s">
        <v>644</v>
      </c>
      <c r="D329" s="114" t="str">
        <f t="shared" si="5"/>
        <v>Karen Beltran</v>
      </c>
    </row>
    <row r="330" spans="2:4" ht="15">
      <c r="B330" s="193" t="s">
        <v>688</v>
      </c>
      <c r="C330" s="193" t="s">
        <v>581</v>
      </c>
      <c r="D330" s="114" t="str">
        <f t="shared" si="5"/>
        <v>David Sieders</v>
      </c>
    </row>
    <row r="331" spans="2:4" ht="15">
      <c r="B331" s="194" t="s">
        <v>866</v>
      </c>
      <c r="C331" s="193" t="s">
        <v>581</v>
      </c>
      <c r="D331" s="114" t="str">
        <f t="shared" si="5"/>
        <v>Ashton Sieders</v>
      </c>
    </row>
    <row r="332" spans="2:4" ht="15">
      <c r="B332" s="193" t="s">
        <v>744</v>
      </c>
      <c r="C332" s="193" t="s">
        <v>645</v>
      </c>
      <c r="D332" s="114" t="str">
        <f t="shared" si="5"/>
        <v>Harrison Stace</v>
      </c>
    </row>
    <row r="333" spans="2:4" ht="15">
      <c r="B333" s="194" t="s">
        <v>277</v>
      </c>
      <c r="C333" s="193" t="s">
        <v>278</v>
      </c>
      <c r="D333" s="114" t="str">
        <f t="shared" si="5"/>
        <v>Cooper House</v>
      </c>
    </row>
    <row r="334" spans="2:4" ht="15">
      <c r="B334" s="193" t="s">
        <v>807</v>
      </c>
      <c r="C334" s="193" t="s">
        <v>332</v>
      </c>
      <c r="D334" s="114" t="str">
        <f t="shared" si="5"/>
        <v>Callum Donnelly</v>
      </c>
    </row>
    <row r="335" spans="2:4" ht="15">
      <c r="B335" s="194" t="s">
        <v>223</v>
      </c>
      <c r="C335" s="193" t="s">
        <v>272</v>
      </c>
      <c r="D335" s="114" t="str">
        <f t="shared" si="5"/>
        <v>Blake Hotz</v>
      </c>
    </row>
    <row r="336" spans="2:4" ht="15">
      <c r="B336" s="194" t="s">
        <v>890</v>
      </c>
      <c r="C336" s="193" t="s">
        <v>646</v>
      </c>
      <c r="D336" s="114" t="str">
        <f t="shared" si="5"/>
        <v>Hank Fell</v>
      </c>
    </row>
    <row r="337" spans="2:4" ht="15">
      <c r="B337" s="193" t="s">
        <v>808</v>
      </c>
      <c r="C337" s="193" t="s">
        <v>647</v>
      </c>
      <c r="D337" s="114" t="str">
        <f t="shared" si="5"/>
        <v>Phillip Trott</v>
      </c>
    </row>
    <row r="338" spans="2:4" ht="15">
      <c r="B338" s="194" t="s">
        <v>827</v>
      </c>
      <c r="C338" s="193" t="s">
        <v>640</v>
      </c>
      <c r="D338" s="114" t="str">
        <f t="shared" si="5"/>
        <v>Martin Garland</v>
      </c>
    </row>
    <row r="339" spans="2:4" ht="15">
      <c r="B339" s="193" t="s">
        <v>743</v>
      </c>
      <c r="C339" s="193" t="s">
        <v>524</v>
      </c>
      <c r="D339" s="114" t="str">
        <f t="shared" si="5"/>
        <v>Damien Meyer</v>
      </c>
    </row>
    <row r="340" spans="2:4" ht="15">
      <c r="B340" s="193" t="s">
        <v>809</v>
      </c>
      <c r="C340" s="193" t="s">
        <v>110</v>
      </c>
      <c r="D340" s="114" t="str">
        <f t="shared" si="5"/>
        <v>Lukas Oliver</v>
      </c>
    </row>
    <row r="341" spans="2:4" ht="15">
      <c r="B341" s="193" t="s">
        <v>810</v>
      </c>
      <c r="C341" s="193" t="s">
        <v>152</v>
      </c>
      <c r="D341" s="114" t="str">
        <f t="shared" si="5"/>
        <v>Emma Wilson</v>
      </c>
    </row>
    <row r="342" spans="2:4" ht="15">
      <c r="B342" s="193" t="s">
        <v>225</v>
      </c>
      <c r="C342" s="193" t="s">
        <v>138</v>
      </c>
      <c r="D342" s="114" t="str">
        <f t="shared" si="5"/>
        <v>Jacob Harris</v>
      </c>
    </row>
    <row r="343" spans="2:4" ht="15">
      <c r="B343" s="194" t="s">
        <v>891</v>
      </c>
      <c r="C343" s="193" t="s">
        <v>339</v>
      </c>
      <c r="D343" s="114" t="str">
        <f t="shared" si="5"/>
        <v>Kosta Vusovic</v>
      </c>
    </row>
    <row r="344" spans="2:4" ht="15">
      <c r="B344" s="193" t="s">
        <v>259</v>
      </c>
      <c r="C344" s="193" t="s">
        <v>648</v>
      </c>
      <c r="D344" s="114" t="str">
        <f t="shared" si="5"/>
        <v>Daniel Frougas</v>
      </c>
    </row>
    <row r="345" spans="2:4" ht="15">
      <c r="B345" s="193" t="s">
        <v>811</v>
      </c>
      <c r="C345" s="193" t="s">
        <v>514</v>
      </c>
      <c r="D345" s="114" t="str">
        <f t="shared" si="5"/>
        <v>Mohamad Malas</v>
      </c>
    </row>
    <row r="346" spans="2:4" ht="15">
      <c r="B346" s="193" t="s">
        <v>812</v>
      </c>
      <c r="C346" s="193" t="s">
        <v>514</v>
      </c>
      <c r="D346" s="114" t="str">
        <f t="shared" si="5"/>
        <v>Khaled Malas</v>
      </c>
    </row>
    <row r="347" spans="2:4" ht="15">
      <c r="B347" s="193" t="s">
        <v>813</v>
      </c>
      <c r="C347" s="193" t="s">
        <v>453</v>
      </c>
      <c r="D347" s="114" t="str">
        <f t="shared" si="5"/>
        <v>Hussein Deaifi</v>
      </c>
    </row>
    <row r="348" spans="2:4" ht="15">
      <c r="B348" s="193" t="s">
        <v>283</v>
      </c>
      <c r="C348" s="193" t="s">
        <v>284</v>
      </c>
      <c r="D348" s="114" t="str">
        <f t="shared" si="5"/>
        <v>Nick Karmalis</v>
      </c>
    </row>
    <row r="349" spans="2:4" ht="15">
      <c r="B349" s="194" t="s">
        <v>892</v>
      </c>
      <c r="C349" s="193" t="s">
        <v>649</v>
      </c>
      <c r="D349" s="114" t="str">
        <f t="shared" si="5"/>
        <v>Benjamin Sinclair-Crow</v>
      </c>
    </row>
    <row r="350" spans="2:4" ht="15">
      <c r="B350" s="193" t="s">
        <v>227</v>
      </c>
      <c r="C350" s="193" t="s">
        <v>151</v>
      </c>
      <c r="D350" s="114" t="str">
        <f t="shared" si="5"/>
        <v>Luca Guidone</v>
      </c>
    </row>
    <row r="351" spans="2:4" ht="15">
      <c r="B351" s="193" t="s">
        <v>216</v>
      </c>
      <c r="C351" s="193" t="s">
        <v>199</v>
      </c>
      <c r="D351" s="114" t="str">
        <f t="shared" si="5"/>
        <v>Stephen Zerafa</v>
      </c>
    </row>
    <row r="352" spans="2:4" ht="15">
      <c r="B352" s="193" t="s">
        <v>778</v>
      </c>
      <c r="C352" s="193" t="s">
        <v>650</v>
      </c>
      <c r="D352" s="114" t="str">
        <f t="shared" si="5"/>
        <v>Harry Clarke</v>
      </c>
    </row>
    <row r="353" spans="2:4" ht="15">
      <c r="B353" s="193" t="s">
        <v>732</v>
      </c>
      <c r="C353" s="193" t="s">
        <v>651</v>
      </c>
      <c r="D353" s="114" t="str">
        <f t="shared" si="5"/>
        <v>Ben Church-Malouf</v>
      </c>
    </row>
    <row r="354" spans="2:4" ht="15">
      <c r="B354" s="193" t="s">
        <v>814</v>
      </c>
      <c r="C354" s="193" t="s">
        <v>650</v>
      </c>
      <c r="D354" s="114" t="str">
        <f t="shared" si="5"/>
        <v>Scott Clarke</v>
      </c>
    </row>
    <row r="355" spans="2:4" ht="15">
      <c r="B355" s="193" t="s">
        <v>217</v>
      </c>
      <c r="C355" s="193" t="s">
        <v>604</v>
      </c>
      <c r="D355" s="114" t="str">
        <f t="shared" si="5"/>
        <v>Angus Wallace</v>
      </c>
    </row>
    <row r="356" spans="2:4" ht="15">
      <c r="B356" s="194" t="s">
        <v>893</v>
      </c>
      <c r="C356" s="193" t="s">
        <v>652</v>
      </c>
      <c r="D356" s="114" t="str">
        <f t="shared" si="5"/>
        <v>Elliot Bowen</v>
      </c>
    </row>
    <row r="357" spans="2:4" ht="15">
      <c r="B357" s="193" t="s">
        <v>221</v>
      </c>
      <c r="C357" s="193" t="s">
        <v>653</v>
      </c>
      <c r="D357" s="114" t="str">
        <f t="shared" si="5"/>
        <v>Joshua Macintosh</v>
      </c>
    </row>
    <row r="358" spans="2:4" ht="15">
      <c r="B358" s="194" t="s">
        <v>255</v>
      </c>
      <c r="C358" s="193" t="s">
        <v>107</v>
      </c>
      <c r="D358" s="114" t="str">
        <f t="shared" si="5"/>
        <v>Ryan Mitchell</v>
      </c>
    </row>
    <row r="359" spans="2:4" ht="15">
      <c r="B359" s="194" t="s">
        <v>235</v>
      </c>
      <c r="C359" s="193" t="s">
        <v>107</v>
      </c>
      <c r="D359" s="114" t="str">
        <f t="shared" si="5"/>
        <v>Logan Mitchell</v>
      </c>
    </row>
    <row r="360" spans="2:4" ht="15">
      <c r="B360" s="194" t="s">
        <v>866</v>
      </c>
      <c r="C360" s="193" t="s">
        <v>107</v>
      </c>
      <c r="D360" s="114" t="str">
        <f t="shared" si="5"/>
        <v>Ashton Mitchell</v>
      </c>
    </row>
    <row r="361" spans="2:4" ht="15">
      <c r="B361" s="193" t="s">
        <v>815</v>
      </c>
      <c r="C361" s="193" t="s">
        <v>653</v>
      </c>
      <c r="D361" s="114" t="str">
        <f t="shared" si="5"/>
        <v>Eli Macintosh</v>
      </c>
    </row>
    <row r="362" spans="2:4" ht="15">
      <c r="B362" s="193" t="s">
        <v>816</v>
      </c>
      <c r="C362" s="193" t="s">
        <v>654</v>
      </c>
      <c r="D362" s="114" t="str">
        <f t="shared" si="5"/>
        <v>Jake Ambler</v>
      </c>
    </row>
    <row r="363" spans="2:4" ht="15">
      <c r="B363" s="193" t="s">
        <v>817</v>
      </c>
      <c r="C363" s="193" t="s">
        <v>503</v>
      </c>
      <c r="D363" s="114" t="str">
        <f t="shared" si="5"/>
        <v>Ruben Dan</v>
      </c>
    </row>
    <row r="364" spans="2:4" ht="15">
      <c r="B364" s="193" t="s">
        <v>238</v>
      </c>
      <c r="C364" s="193" t="s">
        <v>512</v>
      </c>
      <c r="D364" s="114" t="str">
        <f t="shared" si="5"/>
        <v>James Macken</v>
      </c>
    </row>
    <row r="365" spans="2:4" ht="15">
      <c r="B365" s="193" t="s">
        <v>818</v>
      </c>
      <c r="C365" s="193" t="s">
        <v>655</v>
      </c>
      <c r="D365" s="114" t="str">
        <f t="shared" si="5"/>
        <v>Oliver PCole</v>
      </c>
    </row>
    <row r="366" spans="2:4" ht="15">
      <c r="B366" s="194" t="s">
        <v>894</v>
      </c>
      <c r="C366" s="193" t="s">
        <v>652</v>
      </c>
      <c r="D366" s="114" t="str">
        <f t="shared" si="5"/>
        <v>Nelson Bowen</v>
      </c>
    </row>
    <row r="367" spans="2:4" ht="15">
      <c r="B367" s="193" t="s">
        <v>819</v>
      </c>
      <c r="C367" s="193" t="s">
        <v>656</v>
      </c>
      <c r="D367" s="114" t="str">
        <f t="shared" si="5"/>
        <v>Benito Montalbano</v>
      </c>
    </row>
    <row r="368" spans="2:4" ht="15">
      <c r="B368" s="193" t="s">
        <v>820</v>
      </c>
      <c r="C368" s="193" t="s">
        <v>172</v>
      </c>
      <c r="D368" s="114" t="str">
        <f t="shared" si="5"/>
        <v>Pierre Culbi</v>
      </c>
    </row>
    <row r="369" spans="2:4" ht="15">
      <c r="B369" s="193" t="s">
        <v>768</v>
      </c>
      <c r="C369" s="193" t="s">
        <v>172</v>
      </c>
      <c r="D369" s="114" t="str">
        <f t="shared" si="5"/>
        <v>Marcus Culbi</v>
      </c>
    </row>
    <row r="370" spans="2:4" ht="15">
      <c r="B370" s="193" t="s">
        <v>711</v>
      </c>
      <c r="C370" s="193" t="s">
        <v>524</v>
      </c>
      <c r="D370" s="114" t="str">
        <f t="shared" si="5"/>
        <v>Simon Meyer</v>
      </c>
    </row>
    <row r="371" spans="2:4" ht="15">
      <c r="B371" s="193" t="s">
        <v>821</v>
      </c>
      <c r="C371" s="193" t="s">
        <v>822</v>
      </c>
      <c r="D371" s="114" t="str">
        <f t="shared" si="5"/>
        <v>Adrian Estasy</v>
      </c>
    </row>
    <row r="372" spans="2:4" ht="15">
      <c r="B372" s="193" t="s">
        <v>823</v>
      </c>
      <c r="C372" s="193" t="s">
        <v>822</v>
      </c>
      <c r="D372" s="114" t="str">
        <f t="shared" si="5"/>
        <v>Christian Estasy</v>
      </c>
    </row>
    <row r="373" spans="2:4" ht="15">
      <c r="B373" s="193" t="s">
        <v>727</v>
      </c>
      <c r="C373" s="193" t="s">
        <v>822</v>
      </c>
      <c r="D373" s="114" t="str">
        <f t="shared" si="5"/>
        <v>Oliver Estasy</v>
      </c>
    </row>
    <row r="374" spans="2:4" ht="15">
      <c r="B374" s="194" t="s">
        <v>895</v>
      </c>
      <c r="C374" s="193" t="s">
        <v>527</v>
      </c>
      <c r="D374" s="114" t="str">
        <f t="shared" si="5"/>
        <v>Sebastian Nicholls</v>
      </c>
    </row>
    <row r="375" spans="2:4" ht="15">
      <c r="B375" s="194" t="s">
        <v>228</v>
      </c>
      <c r="C375" s="193" t="s">
        <v>527</v>
      </c>
      <c r="D375" s="114" t="str">
        <f t="shared" si="5"/>
        <v>William Nicholls</v>
      </c>
    </row>
    <row r="376" spans="2:4" ht="15">
      <c r="B376" s="193" t="s">
        <v>235</v>
      </c>
      <c r="C376" s="193" t="s">
        <v>146</v>
      </c>
      <c r="D376" s="114" t="str">
        <f t="shared" si="5"/>
        <v>Logan Spiteri</v>
      </c>
    </row>
    <row r="377" spans="2:4" ht="15">
      <c r="B377" s="194" t="s">
        <v>788</v>
      </c>
      <c r="C377" s="193" t="s">
        <v>464</v>
      </c>
      <c r="D377" s="114" t="str">
        <f t="shared" si="5"/>
        <v>Grant English</v>
      </c>
    </row>
    <row r="378" spans="2:4" ht="15">
      <c r="B378" s="193" t="s">
        <v>710</v>
      </c>
      <c r="C378" s="193" t="s">
        <v>824</v>
      </c>
      <c r="D378" s="114" t="str">
        <f t="shared" si="5"/>
        <v>Dominic Nguyen</v>
      </c>
    </row>
    <row r="379" spans="2:4" ht="15">
      <c r="B379" s="194" t="s">
        <v>896</v>
      </c>
      <c r="C379" s="193" t="s">
        <v>824</v>
      </c>
      <c r="D379" s="114" t="str">
        <f t="shared" si="5"/>
        <v>Teliyah Nguyen</v>
      </c>
    </row>
    <row r="380" spans="2:4" ht="15">
      <c r="B380" s="194" t="s">
        <v>882</v>
      </c>
      <c r="C380" s="193" t="s">
        <v>824</v>
      </c>
      <c r="D380" s="114" t="str">
        <f t="shared" si="5"/>
        <v>Dylan Nguyen</v>
      </c>
    </row>
    <row r="381" spans="2:4" ht="15">
      <c r="B381" s="193" t="s">
        <v>825</v>
      </c>
      <c r="C381" s="193" t="s">
        <v>826</v>
      </c>
      <c r="D381" s="114" t="str">
        <f t="shared" si="5"/>
        <v>Jennifer Kim</v>
      </c>
    </row>
    <row r="382" spans="2:4" ht="15">
      <c r="B382" s="193" t="s">
        <v>827</v>
      </c>
      <c r="C382" s="193" t="s">
        <v>459</v>
      </c>
      <c r="D382" s="114" t="str">
        <f t="shared" si="5"/>
        <v>Martin Dunlop</v>
      </c>
    </row>
    <row r="383" spans="2:4" ht="15">
      <c r="B383" s="193" t="s">
        <v>828</v>
      </c>
      <c r="C383" s="193" t="s">
        <v>459</v>
      </c>
      <c r="D383" s="114" t="str">
        <f t="shared" si="5"/>
        <v>Amalie Dunlop</v>
      </c>
    </row>
    <row r="384" spans="2:4" ht="15">
      <c r="B384" s="194" t="s">
        <v>897</v>
      </c>
      <c r="C384" s="193" t="s">
        <v>640</v>
      </c>
      <c r="D384" s="114" t="str">
        <f t="shared" si="5"/>
        <v>Owen Garland</v>
      </c>
    </row>
    <row r="385" spans="2:4" ht="15">
      <c r="B385" s="194" t="s">
        <v>232</v>
      </c>
      <c r="C385" s="193" t="s">
        <v>829</v>
      </c>
      <c r="D385" s="114" t="str">
        <f t="shared" si="5"/>
        <v>Hayden Bridge</v>
      </c>
    </row>
    <row r="386" spans="2:4" ht="15">
      <c r="B386" s="193" t="s">
        <v>711</v>
      </c>
      <c r="C386" s="193" t="s">
        <v>830</v>
      </c>
      <c r="D386" s="114" t="str">
        <f t="shared" ref="D386:D449" si="6">B386&amp;C386</f>
        <v>Simon Kendrick</v>
      </c>
    </row>
    <row r="387" spans="2:4" ht="15">
      <c r="B387" s="193" t="s">
        <v>230</v>
      </c>
      <c r="C387" s="193" t="s">
        <v>652</v>
      </c>
      <c r="D387" s="114" t="str">
        <f t="shared" si="6"/>
        <v>Spencer Bowen</v>
      </c>
    </row>
    <row r="388" spans="2:4" ht="15">
      <c r="B388" s="193" t="s">
        <v>245</v>
      </c>
      <c r="C388" s="193" t="s">
        <v>150</v>
      </c>
      <c r="D388" s="114" t="str">
        <f t="shared" si="6"/>
        <v>Nicholas Crawshay</v>
      </c>
    </row>
    <row r="389" spans="2:4" ht="15">
      <c r="B389" s="194" t="s">
        <v>890</v>
      </c>
      <c r="C389" s="193" t="s">
        <v>646</v>
      </c>
      <c r="D389" s="114" t="str">
        <f t="shared" si="6"/>
        <v>Hank Fell</v>
      </c>
    </row>
    <row r="390" spans="2:4" ht="15">
      <c r="B390" s="194" t="s">
        <v>898</v>
      </c>
      <c r="C390" s="193" t="s">
        <v>646</v>
      </c>
      <c r="D390" s="114" t="str">
        <f t="shared" si="6"/>
        <v>Jett  Fell</v>
      </c>
    </row>
    <row r="391" spans="2:4" ht="15">
      <c r="B391" s="193" t="s">
        <v>831</v>
      </c>
      <c r="C391" s="193" t="s">
        <v>832</v>
      </c>
      <c r="D391" s="114" t="str">
        <f t="shared" si="6"/>
        <v>Neil Mineeff</v>
      </c>
    </row>
    <row r="392" spans="2:4" ht="15">
      <c r="B392" s="193" t="s">
        <v>833</v>
      </c>
      <c r="C392" s="193" t="s">
        <v>832</v>
      </c>
      <c r="D392" s="114" t="str">
        <f t="shared" si="6"/>
        <v>Lachie Mineeff</v>
      </c>
    </row>
    <row r="393" spans="2:4" ht="15">
      <c r="B393" s="194" t="s">
        <v>899</v>
      </c>
      <c r="C393" s="193" t="s">
        <v>173</v>
      </c>
      <c r="D393" s="114" t="str">
        <f t="shared" si="6"/>
        <v>Brianna Cribbin</v>
      </c>
    </row>
    <row r="394" spans="2:4" ht="15">
      <c r="B394" s="193" t="s">
        <v>698</v>
      </c>
      <c r="C394" s="193" t="s">
        <v>593</v>
      </c>
      <c r="D394" s="114" t="str">
        <f t="shared" si="6"/>
        <v>Glenn Trapp</v>
      </c>
    </row>
    <row r="395" spans="2:4" ht="15">
      <c r="B395" s="193" t="s">
        <v>778</v>
      </c>
      <c r="C395" s="193" t="s">
        <v>402</v>
      </c>
      <c r="D395" s="114" t="str">
        <f t="shared" si="6"/>
        <v>Harry Bourke</v>
      </c>
    </row>
    <row r="396" spans="2:4" ht="15">
      <c r="B396" s="193" t="s">
        <v>834</v>
      </c>
      <c r="C396" s="193" t="s">
        <v>331</v>
      </c>
      <c r="D396" s="114" t="str">
        <f t="shared" si="6"/>
        <v>Corey Gurney</v>
      </c>
    </row>
    <row r="397" spans="2:4" ht="15">
      <c r="B397" s="193" t="s">
        <v>235</v>
      </c>
      <c r="C397" s="193" t="s">
        <v>331</v>
      </c>
      <c r="D397" s="114" t="str">
        <f t="shared" si="6"/>
        <v>Logan Gurney</v>
      </c>
    </row>
    <row r="398" spans="2:4" ht="15">
      <c r="B398" s="193" t="s">
        <v>704</v>
      </c>
      <c r="C398" s="193" t="s">
        <v>331</v>
      </c>
      <c r="D398" s="114" t="str">
        <f t="shared" si="6"/>
        <v>Lewis Gurney</v>
      </c>
    </row>
    <row r="399" spans="2:4" ht="15">
      <c r="B399" s="193" t="s">
        <v>216</v>
      </c>
      <c r="C399" s="193" t="s">
        <v>189</v>
      </c>
      <c r="D399" s="114" t="str">
        <f t="shared" si="6"/>
        <v>Stephen Donley</v>
      </c>
    </row>
    <row r="400" spans="2:4" ht="15">
      <c r="B400" s="193" t="s">
        <v>228</v>
      </c>
      <c r="C400" s="193" t="s">
        <v>229</v>
      </c>
      <c r="D400" s="114" t="str">
        <f t="shared" si="6"/>
        <v>William Donat</v>
      </c>
    </row>
    <row r="401" spans="2:4" ht="15">
      <c r="B401" s="193" t="s">
        <v>816</v>
      </c>
      <c r="C401" s="193" t="s">
        <v>520</v>
      </c>
      <c r="D401" s="114" t="str">
        <f t="shared" si="6"/>
        <v>Jake Mccracken</v>
      </c>
    </row>
    <row r="402" spans="2:4" ht="15">
      <c r="B402" s="193" t="s">
        <v>835</v>
      </c>
      <c r="C402" s="193" t="s">
        <v>520</v>
      </c>
      <c r="D402" s="114" t="str">
        <f t="shared" si="6"/>
        <v>Finn Mccracken</v>
      </c>
    </row>
    <row r="403" spans="2:4" ht="15">
      <c r="B403" s="194" t="s">
        <v>686</v>
      </c>
      <c r="C403" s="193" t="s">
        <v>351</v>
      </c>
      <c r="D403" s="114" t="str">
        <f t="shared" si="6"/>
        <v>Thomas Khouri</v>
      </c>
    </row>
    <row r="404" spans="2:4" ht="15">
      <c r="B404" s="193" t="s">
        <v>836</v>
      </c>
      <c r="C404" s="193" t="s">
        <v>489</v>
      </c>
      <c r="D404" s="114" t="str">
        <f t="shared" si="6"/>
        <v>BEN JUDD</v>
      </c>
    </row>
    <row r="405" spans="2:4" ht="15">
      <c r="B405" s="193" t="s">
        <v>837</v>
      </c>
      <c r="C405" s="193" t="s">
        <v>347</v>
      </c>
      <c r="D405" s="114" t="str">
        <f t="shared" si="6"/>
        <v>Timothy Colombrita</v>
      </c>
    </row>
    <row r="406" spans="2:4" ht="15">
      <c r="B406" s="193" t="s">
        <v>240</v>
      </c>
      <c r="C406" s="193" t="s">
        <v>838</v>
      </c>
      <c r="D406" s="114" t="str">
        <f t="shared" si="6"/>
        <v>Anthony Poullos</v>
      </c>
    </row>
    <row r="407" spans="2:4" ht="15">
      <c r="B407" s="193" t="s">
        <v>839</v>
      </c>
      <c r="C407" s="193" t="s">
        <v>291</v>
      </c>
      <c r="D407" s="114" t="str">
        <f t="shared" si="6"/>
        <v>Aaron Chen</v>
      </c>
    </row>
    <row r="408" spans="2:4" ht="15">
      <c r="B408" s="193" t="s">
        <v>290</v>
      </c>
      <c r="C408" s="193" t="s">
        <v>291</v>
      </c>
      <c r="D408" s="114" t="str">
        <f t="shared" si="6"/>
        <v>Vaughn Chen</v>
      </c>
    </row>
    <row r="409" spans="2:4" ht="15">
      <c r="B409" s="193" t="s">
        <v>840</v>
      </c>
      <c r="C409" s="193" t="s">
        <v>841</v>
      </c>
      <c r="D409" s="114" t="str">
        <f t="shared" si="6"/>
        <v>adam petta</v>
      </c>
    </row>
    <row r="410" spans="2:4" ht="15">
      <c r="B410" s="194" t="s">
        <v>292</v>
      </c>
      <c r="C410" s="193" t="s">
        <v>293</v>
      </c>
      <c r="D410" s="114" t="str">
        <f t="shared" si="6"/>
        <v>Hudson Petta</v>
      </c>
    </row>
    <row r="411" spans="2:4" ht="15">
      <c r="B411" s="193" t="s">
        <v>267</v>
      </c>
      <c r="C411" s="193" t="s">
        <v>136</v>
      </c>
      <c r="D411" s="114" t="str">
        <f t="shared" si="6"/>
        <v>Tom Rendall</v>
      </c>
    </row>
    <row r="412" spans="2:4" ht="15">
      <c r="B412" s="193" t="s">
        <v>730</v>
      </c>
      <c r="C412" s="193" t="s">
        <v>585</v>
      </c>
      <c r="D412" s="114" t="str">
        <f t="shared" si="6"/>
        <v>Mario Sprajcer</v>
      </c>
    </row>
    <row r="413" spans="2:4" ht="15">
      <c r="B413" s="193" t="s">
        <v>842</v>
      </c>
      <c r="C413" s="193" t="s">
        <v>613</v>
      </c>
      <c r="D413" s="114" t="str">
        <f t="shared" si="6"/>
        <v>Leigh Wright</v>
      </c>
    </row>
    <row r="414" spans="2:4" ht="15">
      <c r="B414" s="193" t="s">
        <v>238</v>
      </c>
      <c r="C414" s="193" t="s">
        <v>224</v>
      </c>
      <c r="D414" s="114" t="str">
        <f t="shared" si="6"/>
        <v>James Ford</v>
      </c>
    </row>
    <row r="415" spans="2:4" ht="15">
      <c r="B415" s="194" t="s">
        <v>268</v>
      </c>
      <c r="C415" s="193" t="s">
        <v>843</v>
      </c>
      <c r="D415" s="114" t="str">
        <f t="shared" si="6"/>
        <v>Ethan Van Poppel</v>
      </c>
    </row>
    <row r="416" spans="2:4" ht="15">
      <c r="B416" s="193" t="s">
        <v>844</v>
      </c>
      <c r="C416" s="193" t="s">
        <v>152</v>
      </c>
      <c r="D416" s="114" t="str">
        <f t="shared" si="6"/>
        <v>Shane Wilson</v>
      </c>
    </row>
    <row r="417" spans="2:4" ht="15">
      <c r="B417" s="193" t="s">
        <v>259</v>
      </c>
      <c r="C417" s="193" t="s">
        <v>134</v>
      </c>
      <c r="D417" s="114" t="str">
        <f t="shared" si="6"/>
        <v>Daniel Orsini</v>
      </c>
    </row>
    <row r="418" spans="2:4" ht="15">
      <c r="B418" s="193" t="s">
        <v>235</v>
      </c>
      <c r="C418" s="193" t="s">
        <v>134</v>
      </c>
      <c r="D418" s="114" t="str">
        <f t="shared" si="6"/>
        <v>Logan Orsini</v>
      </c>
    </row>
    <row r="419" spans="2:4" ht="15">
      <c r="B419" s="194" t="s">
        <v>705</v>
      </c>
      <c r="C419" s="193" t="s">
        <v>499</v>
      </c>
      <c r="D419" s="114" t="str">
        <f t="shared" si="6"/>
        <v>Andrew Lake</v>
      </c>
    </row>
    <row r="420" spans="2:4" ht="15">
      <c r="B420" s="193" t="s">
        <v>219</v>
      </c>
      <c r="C420" s="193" t="s">
        <v>470</v>
      </c>
      <c r="D420" s="114" t="str">
        <f t="shared" si="6"/>
        <v>Nate Gillespie</v>
      </c>
    </row>
    <row r="421" spans="2:4" ht="15">
      <c r="B421" s="194" t="s">
        <v>796</v>
      </c>
      <c r="C421" s="193" t="s">
        <v>845</v>
      </c>
      <c r="D421" s="114" t="str">
        <f t="shared" si="6"/>
        <v>Dave Bennetts</v>
      </c>
    </row>
    <row r="422" spans="2:4" ht="15">
      <c r="B422" s="193" t="s">
        <v>267</v>
      </c>
      <c r="C422" s="193" t="s">
        <v>845</v>
      </c>
      <c r="D422" s="114" t="str">
        <f t="shared" si="6"/>
        <v>Tom Bennetts</v>
      </c>
    </row>
    <row r="423" spans="2:4" ht="15">
      <c r="B423" s="193" t="s">
        <v>678</v>
      </c>
      <c r="C423" s="193" t="s">
        <v>490</v>
      </c>
      <c r="D423" s="114" t="str">
        <f t="shared" si="6"/>
        <v>Christopher Kapp</v>
      </c>
    </row>
    <row r="424" spans="2:4" ht="15">
      <c r="B424" s="193" t="s">
        <v>846</v>
      </c>
      <c r="C424" s="193" t="s">
        <v>490</v>
      </c>
      <c r="D424" s="114" t="str">
        <f t="shared" si="6"/>
        <v>Amelia Kapp</v>
      </c>
    </row>
    <row r="425" spans="2:4" ht="15">
      <c r="B425" s="193" t="s">
        <v>269</v>
      </c>
      <c r="C425" s="193" t="s">
        <v>194</v>
      </c>
      <c r="D425" s="114" t="str">
        <f t="shared" si="6"/>
        <v>Mitch Lozina</v>
      </c>
    </row>
    <row r="426" spans="2:4" ht="15">
      <c r="B426" s="194" t="s">
        <v>262</v>
      </c>
      <c r="C426" s="193" t="s">
        <v>847</v>
      </c>
      <c r="D426" s="114" t="str">
        <f t="shared" si="6"/>
        <v>Jack Kaye-smith</v>
      </c>
    </row>
    <row r="427" spans="2:4" ht="15">
      <c r="B427" s="193" t="s">
        <v>848</v>
      </c>
      <c r="C427" s="193" t="s">
        <v>849</v>
      </c>
      <c r="D427" s="114" t="str">
        <f t="shared" si="6"/>
        <v>Leonardo Baird</v>
      </c>
    </row>
    <row r="428" spans="2:4" ht="15">
      <c r="B428" s="193" t="s">
        <v>245</v>
      </c>
      <c r="C428" s="193" t="s">
        <v>127</v>
      </c>
      <c r="D428" s="114" t="str">
        <f t="shared" si="6"/>
        <v>Nicholas Becker</v>
      </c>
    </row>
    <row r="429" spans="2:4" ht="15">
      <c r="B429" s="194" t="s">
        <v>900</v>
      </c>
      <c r="C429" s="193" t="s">
        <v>850</v>
      </c>
      <c r="D429" s="114" t="str">
        <f t="shared" si="6"/>
        <v>Cole Hogan</v>
      </c>
    </row>
    <row r="430" spans="2:4" ht="15">
      <c r="B430" s="193" t="s">
        <v>262</v>
      </c>
      <c r="C430" s="193" t="s">
        <v>133</v>
      </c>
      <c r="D430" s="114" t="str">
        <f t="shared" si="6"/>
        <v>Jack Lemon</v>
      </c>
    </row>
    <row r="431" spans="2:4" ht="15">
      <c r="B431" s="193" t="s">
        <v>851</v>
      </c>
      <c r="C431" s="193" t="s">
        <v>852</v>
      </c>
      <c r="D431" s="114" t="str">
        <f t="shared" si="6"/>
        <v>Patrick Catanzariti</v>
      </c>
    </row>
    <row r="432" spans="2:4" ht="15">
      <c r="B432" s="193" t="s">
        <v>853</v>
      </c>
      <c r="C432" s="193" t="s">
        <v>852</v>
      </c>
      <c r="D432" s="114" t="str">
        <f t="shared" si="6"/>
        <v>Frank Catanzariti</v>
      </c>
    </row>
    <row r="433" spans="2:4" ht="15">
      <c r="B433" s="193" t="s">
        <v>851</v>
      </c>
      <c r="C433" s="193" t="s">
        <v>852</v>
      </c>
      <c r="D433" s="114" t="str">
        <f t="shared" si="6"/>
        <v>Patrick Catanzariti</v>
      </c>
    </row>
    <row r="434" spans="2:4" ht="15">
      <c r="B434" s="193" t="s">
        <v>238</v>
      </c>
      <c r="C434" s="193" t="s">
        <v>854</v>
      </c>
      <c r="D434" s="114" t="str">
        <f t="shared" si="6"/>
        <v>James Keraunos</v>
      </c>
    </row>
    <row r="435" spans="2:4" ht="15">
      <c r="B435" s="193" t="s">
        <v>749</v>
      </c>
      <c r="C435" s="193" t="s">
        <v>855</v>
      </c>
      <c r="D435" s="114" t="str">
        <f t="shared" si="6"/>
        <v>Dean Starling</v>
      </c>
    </row>
    <row r="436" spans="2:4">
      <c r="B436" t="s">
        <v>221</v>
      </c>
      <c r="C436" t="s">
        <v>583</v>
      </c>
      <c r="D436" s="114" t="str">
        <f t="shared" si="6"/>
        <v>Joshua Smith</v>
      </c>
    </row>
    <row r="437" spans="2:4">
      <c r="B437" t="s">
        <v>703</v>
      </c>
      <c r="C437" t="s">
        <v>170</v>
      </c>
      <c r="D437" s="114" t="str">
        <f t="shared" si="6"/>
        <v>Connor Hey</v>
      </c>
    </row>
    <row r="438" spans="2:4">
      <c r="B438" t="s">
        <v>295</v>
      </c>
      <c r="C438" t="s">
        <v>508</v>
      </c>
      <c r="D438" s="114" t="str">
        <f t="shared" si="6"/>
        <v>Peter Lown</v>
      </c>
    </row>
    <row r="439" spans="2:4">
      <c r="B439" t="s">
        <v>901</v>
      </c>
      <c r="C439" t="s">
        <v>508</v>
      </c>
      <c r="D439" s="114" t="str">
        <f t="shared" si="6"/>
        <v>Annabel Lown</v>
      </c>
    </row>
    <row r="440" spans="2:4">
      <c r="B440" t="s">
        <v>902</v>
      </c>
      <c r="C440" t="s">
        <v>508</v>
      </c>
      <c r="D440" s="114" t="str">
        <f t="shared" si="6"/>
        <v>Abbey Lown</v>
      </c>
    </row>
    <row r="441" spans="2:4">
      <c r="B441" t="s">
        <v>295</v>
      </c>
      <c r="C441" t="s">
        <v>508</v>
      </c>
      <c r="D441" s="114" t="str">
        <f t="shared" si="6"/>
        <v>Peter Lown</v>
      </c>
    </row>
    <row r="442" spans="2:4">
      <c r="B442" t="s">
        <v>901</v>
      </c>
      <c r="C442" t="s">
        <v>508</v>
      </c>
      <c r="D442" s="114" t="str">
        <f t="shared" si="6"/>
        <v>Annabel Lown</v>
      </c>
    </row>
    <row r="443" spans="2:4">
      <c r="B443" t="s">
        <v>902</v>
      </c>
      <c r="C443" t="s">
        <v>508</v>
      </c>
      <c r="D443" s="114" t="str">
        <f t="shared" si="6"/>
        <v>Abbey Lown</v>
      </c>
    </row>
    <row r="444" spans="2:4">
      <c r="B444" t="s">
        <v>216</v>
      </c>
      <c r="C444" t="s">
        <v>531</v>
      </c>
      <c r="D444" s="114" t="str">
        <f t="shared" si="6"/>
        <v>Stephen Payne</v>
      </c>
    </row>
    <row r="445" spans="2:4">
      <c r="B445" t="s">
        <v>856</v>
      </c>
      <c r="C445" t="s">
        <v>857</v>
      </c>
      <c r="D445" s="114" t="str">
        <f t="shared" si="6"/>
        <v>Felix Staley</v>
      </c>
    </row>
    <row r="446" spans="2:4">
      <c r="B446" t="s">
        <v>903</v>
      </c>
      <c r="C446" t="s">
        <v>558</v>
      </c>
      <c r="D446" s="114" t="str">
        <f t="shared" si="6"/>
        <v>Brody Rowe</v>
      </c>
    </row>
    <row r="447" spans="2:4">
      <c r="B447" t="s">
        <v>246</v>
      </c>
      <c r="C447" t="s">
        <v>492</v>
      </c>
      <c r="D447" s="114" t="str">
        <f t="shared" si="6"/>
        <v>Michael Kavich</v>
      </c>
    </row>
    <row r="448" spans="2:4">
      <c r="B448" t="s">
        <v>238</v>
      </c>
      <c r="C448" t="s">
        <v>492</v>
      </c>
      <c r="D448" s="114" t="str">
        <f t="shared" si="6"/>
        <v>James Kavich</v>
      </c>
    </row>
    <row r="449" spans="2:4">
      <c r="B449" t="s">
        <v>228</v>
      </c>
      <c r="C449" t="s">
        <v>492</v>
      </c>
      <c r="D449" s="114" t="str">
        <f t="shared" si="6"/>
        <v>William Kavich</v>
      </c>
    </row>
    <row r="450" spans="2:4">
      <c r="B450" t="s">
        <v>904</v>
      </c>
      <c r="C450" t="s">
        <v>492</v>
      </c>
      <c r="D450" s="114" t="str">
        <f t="shared" ref="D450:D465" si="7">B450&amp;C450</f>
        <v>Isabelle Kavich</v>
      </c>
    </row>
    <row r="451" spans="2:4">
      <c r="B451" t="s">
        <v>858</v>
      </c>
      <c r="C451" t="s">
        <v>859</v>
      </c>
      <c r="D451" s="114" t="str">
        <f t="shared" si="7"/>
        <v>Zoe Cody</v>
      </c>
    </row>
    <row r="452" spans="2:4">
      <c r="B452" t="s">
        <v>221</v>
      </c>
      <c r="C452" t="s">
        <v>859</v>
      </c>
      <c r="D452" s="114" t="str">
        <f t="shared" si="7"/>
        <v>Joshua Cody</v>
      </c>
    </row>
    <row r="453" spans="2:4">
      <c r="B453" t="s">
        <v>860</v>
      </c>
      <c r="C453" t="s">
        <v>861</v>
      </c>
      <c r="D453" s="114" t="str">
        <f t="shared" si="7"/>
        <v>Tim Bevan</v>
      </c>
    </row>
    <row r="454" spans="2:4">
      <c r="B454" t="s">
        <v>688</v>
      </c>
      <c r="C454" t="s">
        <v>581</v>
      </c>
      <c r="D454" s="114" t="str">
        <f t="shared" si="7"/>
        <v>David Sieders</v>
      </c>
    </row>
    <row r="455" spans="2:4">
      <c r="B455" t="s">
        <v>866</v>
      </c>
      <c r="C455" t="s">
        <v>581</v>
      </c>
      <c r="D455" s="114" t="str">
        <f t="shared" si="7"/>
        <v>Ashton Sieders</v>
      </c>
    </row>
    <row r="456" spans="2:4">
      <c r="B456" t="s">
        <v>905</v>
      </c>
      <c r="C456" t="s">
        <v>623</v>
      </c>
      <c r="D456" s="114" t="str">
        <f t="shared" si="7"/>
        <v>Chayse Attard</v>
      </c>
    </row>
    <row r="457" spans="2:4">
      <c r="B457" t="s">
        <v>775</v>
      </c>
      <c r="C457" t="s">
        <v>599</v>
      </c>
      <c r="D457" s="114" t="str">
        <f t="shared" si="7"/>
        <v>Vaibhav vats</v>
      </c>
    </row>
    <row r="458" spans="2:4">
      <c r="B458" t="s">
        <v>264</v>
      </c>
      <c r="C458" t="s">
        <v>102</v>
      </c>
      <c r="D458" s="114" t="str">
        <f t="shared" si="7"/>
        <v>Neel Vats</v>
      </c>
    </row>
    <row r="459" spans="2:4">
      <c r="B459" t="s">
        <v>691</v>
      </c>
      <c r="C459" t="s">
        <v>102</v>
      </c>
      <c r="D459" s="114" t="str">
        <f t="shared" si="7"/>
        <v>Eva Vats</v>
      </c>
    </row>
    <row r="460" spans="2:4">
      <c r="B460" t="s">
        <v>693</v>
      </c>
      <c r="C460" t="s">
        <v>110</v>
      </c>
      <c r="D460" s="114" t="str">
        <f t="shared" si="7"/>
        <v>Matthew Oliver</v>
      </c>
    </row>
    <row r="461" spans="2:4">
      <c r="B461" t="s">
        <v>862</v>
      </c>
      <c r="C461" t="s">
        <v>473</v>
      </c>
      <c r="D461" s="114" t="str">
        <f t="shared" si="7"/>
        <v>Keira Grace</v>
      </c>
    </row>
    <row r="462" spans="2:4">
      <c r="B462" t="s">
        <v>226</v>
      </c>
      <c r="C462" t="s">
        <v>297</v>
      </c>
      <c r="D462" s="114" t="str">
        <f t="shared" si="7"/>
        <v>Lachlan Cull</v>
      </c>
    </row>
    <row r="463" spans="2:4">
      <c r="B463" t="s">
        <v>688</v>
      </c>
      <c r="C463" t="s">
        <v>863</v>
      </c>
      <c r="D463" s="114" t="str">
        <f t="shared" si="7"/>
        <v>David Nedelkovski</v>
      </c>
    </row>
    <row r="464" spans="2:4">
      <c r="B464" t="s">
        <v>864</v>
      </c>
      <c r="C464" t="s">
        <v>863</v>
      </c>
      <c r="D464" s="114" t="str">
        <f t="shared" si="7"/>
        <v>Antonio Nedelkovski</v>
      </c>
    </row>
    <row r="465" spans="2:4">
      <c r="B465" t="s">
        <v>865</v>
      </c>
      <c r="C465" t="s">
        <v>863</v>
      </c>
      <c r="D465" s="114" t="str">
        <f t="shared" si="7"/>
        <v>Gabriela Nedelkovski</v>
      </c>
    </row>
  </sheetData>
  <conditionalFormatting sqref="D2:D465">
    <cfRule type="duplicateValues" dxfId="0" priority="555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Russell Becker</cp:lastModifiedBy>
  <cp:lastPrinted>2020-05-27T00:13:40Z</cp:lastPrinted>
  <dcterms:created xsi:type="dcterms:W3CDTF">2002-03-17T06:49:57Z</dcterms:created>
  <dcterms:modified xsi:type="dcterms:W3CDTF">2024-11-04T05:42:32Z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